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sky.thomas\Desktop\"/>
    </mc:Choice>
  </mc:AlternateContent>
  <bookViews>
    <workbookView xWindow="-105" yWindow="-105" windowWidth="19425" windowHeight="11025" tabRatio="931"/>
  </bookViews>
  <sheets>
    <sheet name="Team Master Sheet" sheetId="1" r:id="rId1"/>
    <sheet name="Master Printable" sheetId="12" r:id="rId2"/>
    <sheet name="Technician Team Sheet" sheetId="7" r:id="rId3"/>
    <sheet name="First Aid Sheet" sheetId="2" r:id="rId4"/>
    <sheet name="Written Team Field Test" sheetId="3" r:id="rId5"/>
    <sheet name="Written Team Trainer Test" sheetId="4" r:id="rId6"/>
    <sheet name="Field Problem Sheet Day 1" sheetId="8" r:id="rId7"/>
    <sheet name="Field Problem Sheet Day 2" sheetId="11" r:id="rId8"/>
    <sheet name="Final Rollup Sheet" sheetId="6" r:id="rId9"/>
  </sheets>
  <definedNames>
    <definedName name="_xlnm.Print_Area" localSheetId="6">'Field Problem Sheet Day 1'!$A$2:$R$34</definedName>
    <definedName name="_xlnm.Print_Area" localSheetId="7">'Field Problem Sheet Day 2'!$A$1:$R$34</definedName>
    <definedName name="_xlnm.Print_Area" localSheetId="8">'Final Rollup Sheet'!$B$1:$L$32</definedName>
    <definedName name="_xlnm.Print_Area" localSheetId="3">'First Aid Sheet'!$B$1:$K$33</definedName>
    <definedName name="_xlnm.Print_Area" localSheetId="1">'Master Printable'!$A$1:$B$495</definedName>
    <definedName name="_xlnm.Print_Area" localSheetId="2">'Technician Team Sheet'!$A$2:$L$35</definedName>
    <definedName name="_xlnm.Print_Area" localSheetId="5">'Written Team Trainer Test'!$B$1:$V$52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88" i="12" l="1"/>
  <c r="B58" i="12"/>
  <c r="B447" i="12"/>
  <c r="B421" i="12"/>
  <c r="B395" i="12"/>
  <c r="B369" i="12"/>
  <c r="B343" i="12"/>
  <c r="B317" i="12"/>
  <c r="B291" i="12"/>
  <c r="B265" i="12"/>
  <c r="B239" i="12"/>
  <c r="B213" i="12"/>
  <c r="B187" i="12"/>
  <c r="B161" i="12"/>
  <c r="B135" i="12"/>
  <c r="B109" i="12"/>
  <c r="B83" i="12"/>
  <c r="B57" i="12"/>
  <c r="B31" i="12"/>
  <c r="B5" i="12"/>
  <c r="N10" i="8" l="1"/>
  <c r="B386" i="12" l="1"/>
  <c r="H106" i="1"/>
  <c r="B464" i="12" l="1"/>
  <c r="E133" i="1"/>
  <c r="B438" i="12"/>
  <c r="B412" i="12"/>
  <c r="B360" i="12"/>
  <c r="B334" i="12"/>
  <c r="B308" i="12"/>
  <c r="B282" i="12"/>
  <c r="B256" i="12"/>
  <c r="B230" i="12"/>
  <c r="B79" i="1"/>
  <c r="B204" i="12"/>
  <c r="B178" i="12"/>
  <c r="B152" i="12"/>
  <c r="B126" i="12"/>
  <c r="B100" i="12"/>
  <c r="B74" i="12"/>
  <c r="B48" i="12"/>
  <c r="B22" i="12"/>
  <c r="B133" i="1" l="1"/>
  <c r="K106" i="1"/>
  <c r="E106" i="1"/>
  <c r="B106" i="1"/>
  <c r="K79" i="1"/>
  <c r="H79" i="1"/>
  <c r="E79" i="1"/>
  <c r="K52" i="1"/>
  <c r="H52" i="1"/>
  <c r="E52" i="1"/>
  <c r="B52" i="1"/>
  <c r="K25" i="1"/>
  <c r="H25" i="1" l="1"/>
  <c r="AI46" i="3"/>
  <c r="X46" i="3"/>
  <c r="M46" i="3"/>
  <c r="AI5" i="3"/>
  <c r="X5" i="3"/>
  <c r="M5" i="3"/>
  <c r="B5" i="3"/>
  <c r="E25" i="1"/>
  <c r="C9" i="8"/>
  <c r="B25" i="1"/>
  <c r="D29" i="6"/>
  <c r="C29" i="6"/>
  <c r="D28" i="6"/>
  <c r="C28" i="6"/>
  <c r="D27" i="6"/>
  <c r="C27" i="6"/>
  <c r="D26" i="6"/>
  <c r="C26" i="6"/>
  <c r="D25" i="6"/>
  <c r="C25" i="6"/>
  <c r="D24" i="6"/>
  <c r="C24" i="6"/>
  <c r="D23" i="6"/>
  <c r="C23" i="6"/>
  <c r="D22" i="6"/>
  <c r="C22" i="6"/>
  <c r="D21" i="6"/>
  <c r="C21" i="6"/>
  <c r="D20" i="6"/>
  <c r="C20" i="6"/>
  <c r="D19" i="6"/>
  <c r="C19" i="6"/>
  <c r="D18" i="6"/>
  <c r="C18" i="6"/>
  <c r="D17" i="6"/>
  <c r="C17" i="6"/>
  <c r="D16" i="6"/>
  <c r="C16" i="6"/>
  <c r="D15" i="6"/>
  <c r="C15" i="6"/>
  <c r="D14" i="6"/>
  <c r="C14" i="6"/>
  <c r="D13" i="6"/>
  <c r="C13" i="6"/>
  <c r="D12" i="6"/>
  <c r="C12" i="6"/>
  <c r="D11" i="6"/>
  <c r="C11" i="6"/>
  <c r="D10" i="6"/>
  <c r="C10" i="6"/>
  <c r="L28" i="11"/>
  <c r="L29" i="11" s="1"/>
  <c r="Q27" i="11"/>
  <c r="H29" i="6" s="1"/>
  <c r="O27" i="11"/>
  <c r="E27" i="11"/>
  <c r="D27" i="11"/>
  <c r="C27" i="11"/>
  <c r="Q26" i="11"/>
  <c r="H28" i="6" s="1"/>
  <c r="O26" i="11"/>
  <c r="E26" i="11"/>
  <c r="D26" i="11"/>
  <c r="C26" i="11"/>
  <c r="Q25" i="11"/>
  <c r="H27" i="6" s="1"/>
  <c r="O25" i="11"/>
  <c r="E25" i="11"/>
  <c r="D25" i="11"/>
  <c r="C25" i="11"/>
  <c r="Q24" i="11"/>
  <c r="H26" i="6" s="1"/>
  <c r="O24" i="11"/>
  <c r="E24" i="11"/>
  <c r="D24" i="11"/>
  <c r="C24" i="11"/>
  <c r="Q23" i="11"/>
  <c r="H25" i="6" s="1"/>
  <c r="O23" i="11"/>
  <c r="E23" i="11"/>
  <c r="D23" i="11"/>
  <c r="C23" i="11"/>
  <c r="Q22" i="11"/>
  <c r="H24" i="6" s="1"/>
  <c r="O22" i="11"/>
  <c r="E22" i="11"/>
  <c r="D22" i="11"/>
  <c r="C22" i="11"/>
  <c r="Q21" i="11"/>
  <c r="O21" i="11"/>
  <c r="E21" i="11"/>
  <c r="D21" i="11"/>
  <c r="C21" i="11"/>
  <c r="Q20" i="11"/>
  <c r="H22" i="6" s="1"/>
  <c r="O20" i="11"/>
  <c r="E20" i="11"/>
  <c r="D20" i="11"/>
  <c r="C20" i="11"/>
  <c r="Q19" i="11"/>
  <c r="H21" i="6" s="1"/>
  <c r="O19" i="11"/>
  <c r="E19" i="11"/>
  <c r="D19" i="11"/>
  <c r="C19" i="11"/>
  <c r="Q18" i="11"/>
  <c r="H20" i="6" s="1"/>
  <c r="O18" i="11"/>
  <c r="E18" i="11"/>
  <c r="D18" i="11"/>
  <c r="C18" i="11"/>
  <c r="Q17" i="11"/>
  <c r="O17" i="11"/>
  <c r="E17" i="11"/>
  <c r="D17" i="11"/>
  <c r="C17" i="11"/>
  <c r="Q16" i="11"/>
  <c r="H18" i="6" s="1"/>
  <c r="O16" i="11"/>
  <c r="E16" i="11"/>
  <c r="D16" i="11"/>
  <c r="C16" i="11"/>
  <c r="Q15" i="11"/>
  <c r="H17" i="6" s="1"/>
  <c r="O15" i="11"/>
  <c r="E15" i="11"/>
  <c r="D15" i="11"/>
  <c r="C15" i="11"/>
  <c r="Q14" i="11"/>
  <c r="H16" i="6" s="1"/>
  <c r="O14" i="11"/>
  <c r="E14" i="11"/>
  <c r="D14" i="11"/>
  <c r="C14" i="11"/>
  <c r="Q13" i="11"/>
  <c r="H15" i="6" s="1"/>
  <c r="O13" i="11"/>
  <c r="E13" i="11"/>
  <c r="D13" i="11"/>
  <c r="C13" i="11"/>
  <c r="Q12" i="11"/>
  <c r="H14" i="6" s="1"/>
  <c r="O12" i="11"/>
  <c r="E12" i="11"/>
  <c r="D12" i="11"/>
  <c r="C12" i="11"/>
  <c r="Q11" i="11"/>
  <c r="H13" i="6" s="1"/>
  <c r="O11" i="11"/>
  <c r="E11" i="11"/>
  <c r="D11" i="11"/>
  <c r="C11" i="11"/>
  <c r="Q10" i="11"/>
  <c r="O10" i="11"/>
  <c r="E10" i="11"/>
  <c r="D10" i="11"/>
  <c r="C10" i="11"/>
  <c r="Q9" i="11"/>
  <c r="O9" i="11"/>
  <c r="E9" i="11"/>
  <c r="D9" i="11"/>
  <c r="C9" i="11"/>
  <c r="Q8" i="11"/>
  <c r="O8" i="11"/>
  <c r="E8" i="11"/>
  <c r="D8" i="11"/>
  <c r="C8" i="11"/>
  <c r="L29" i="8"/>
  <c r="L30" i="8" s="1"/>
  <c r="O28" i="8" s="1"/>
  <c r="E28" i="8"/>
  <c r="D16" i="8"/>
  <c r="C16" i="8"/>
  <c r="Q27" i="8"/>
  <c r="G28" i="6" s="1"/>
  <c r="O27" i="8"/>
  <c r="Q26" i="8"/>
  <c r="G27" i="6" s="1"/>
  <c r="O26" i="8"/>
  <c r="Q25" i="8"/>
  <c r="G26" i="6" s="1"/>
  <c r="O25" i="8"/>
  <c r="Q24" i="8"/>
  <c r="G25" i="6" s="1"/>
  <c r="O24" i="8"/>
  <c r="Q23" i="8"/>
  <c r="G24" i="6" s="1"/>
  <c r="O23" i="8"/>
  <c r="Q22" i="8"/>
  <c r="G23" i="6" s="1"/>
  <c r="O22" i="8"/>
  <c r="Q21" i="8"/>
  <c r="G22" i="6" s="1"/>
  <c r="O21" i="8"/>
  <c r="Q20" i="8"/>
  <c r="G21" i="6" s="1"/>
  <c r="O20" i="8"/>
  <c r="Q19" i="8"/>
  <c r="G20" i="6" s="1"/>
  <c r="O19" i="8"/>
  <c r="Q18" i="8"/>
  <c r="G19" i="6" s="1"/>
  <c r="O18" i="8"/>
  <c r="Q17" i="8"/>
  <c r="G18" i="6" s="1"/>
  <c r="O17" i="8"/>
  <c r="Q16" i="8"/>
  <c r="G17" i="6" s="1"/>
  <c r="O16" i="8"/>
  <c r="E16" i="8"/>
  <c r="C17" i="8"/>
  <c r="D17" i="8"/>
  <c r="E17" i="8"/>
  <c r="C18" i="8"/>
  <c r="D18" i="8"/>
  <c r="E18" i="8"/>
  <c r="C19" i="8"/>
  <c r="D19" i="8"/>
  <c r="E19" i="8"/>
  <c r="C20" i="8"/>
  <c r="D20" i="8"/>
  <c r="E20" i="8"/>
  <c r="C21" i="8"/>
  <c r="D21" i="8"/>
  <c r="E21" i="8"/>
  <c r="C22" i="8"/>
  <c r="D22" i="8"/>
  <c r="E22" i="8"/>
  <c r="C23" i="8"/>
  <c r="D23" i="8"/>
  <c r="E23" i="8"/>
  <c r="C24" i="8"/>
  <c r="D24" i="8"/>
  <c r="E24" i="8"/>
  <c r="C25" i="8"/>
  <c r="D25" i="8"/>
  <c r="E25" i="8"/>
  <c r="C26" i="8"/>
  <c r="D26" i="8"/>
  <c r="E26" i="8"/>
  <c r="C27" i="8"/>
  <c r="D27" i="8"/>
  <c r="E27" i="8"/>
  <c r="C28" i="8"/>
  <c r="D28" i="8"/>
  <c r="D15" i="8"/>
  <c r="D14" i="8"/>
  <c r="D13" i="8"/>
  <c r="D12" i="8"/>
  <c r="D11" i="8"/>
  <c r="D10" i="8"/>
  <c r="D9" i="8"/>
  <c r="C15" i="8"/>
  <c r="C14" i="8"/>
  <c r="C13" i="8"/>
  <c r="C12" i="8"/>
  <c r="C11" i="8"/>
  <c r="C10" i="8"/>
  <c r="V9" i="4"/>
  <c r="U9" i="4"/>
  <c r="T9" i="4"/>
  <c r="S9" i="4"/>
  <c r="R9" i="4"/>
  <c r="Q9" i="4"/>
  <c r="P9" i="4"/>
  <c r="O9" i="4"/>
  <c r="V7" i="4"/>
  <c r="U7" i="4"/>
  <c r="T7" i="4"/>
  <c r="S7" i="4"/>
  <c r="R7" i="4"/>
  <c r="Q7" i="4"/>
  <c r="P7" i="4"/>
  <c r="O7" i="4"/>
  <c r="V42" i="4"/>
  <c r="U42" i="4"/>
  <c r="T42" i="4"/>
  <c r="S42" i="4"/>
  <c r="V41" i="4"/>
  <c r="U41" i="4"/>
  <c r="T41" i="4"/>
  <c r="S41" i="4"/>
  <c r="R42" i="4"/>
  <c r="Q42" i="4"/>
  <c r="P42" i="4"/>
  <c r="O42" i="4"/>
  <c r="R41" i="4"/>
  <c r="Q41" i="4"/>
  <c r="P41" i="4"/>
  <c r="O41" i="4"/>
  <c r="Q28" i="8" l="1"/>
  <c r="G29" i="6" s="1"/>
  <c r="I29" i="6" s="1"/>
  <c r="R9" i="11"/>
  <c r="H10" i="6"/>
  <c r="R27" i="11"/>
  <c r="R23" i="11"/>
  <c r="R19" i="11"/>
  <c r="R15" i="11"/>
  <c r="R11" i="11"/>
  <c r="R22" i="11"/>
  <c r="R14" i="11"/>
  <c r="R26" i="11"/>
  <c r="R25" i="11"/>
  <c r="R21" i="11"/>
  <c r="R17" i="11"/>
  <c r="R13" i="11"/>
  <c r="R20" i="11"/>
  <c r="R12" i="11"/>
  <c r="R18" i="11"/>
  <c r="R24" i="11"/>
  <c r="R16" i="11"/>
  <c r="R8" i="11"/>
  <c r="H12" i="6"/>
  <c r="R10" i="11"/>
  <c r="H11" i="6"/>
  <c r="H23" i="6"/>
  <c r="I23" i="6" s="1"/>
  <c r="H19" i="6"/>
  <c r="I19" i="6" s="1"/>
  <c r="I21" i="6"/>
  <c r="I18" i="6"/>
  <c r="I20" i="6"/>
  <c r="I22" i="6"/>
  <c r="I24" i="6"/>
  <c r="I26" i="6"/>
  <c r="I28" i="6"/>
  <c r="I17" i="6"/>
  <c r="I25" i="6"/>
  <c r="I27" i="6"/>
  <c r="N9" i="4"/>
  <c r="M9" i="4"/>
  <c r="L9" i="4"/>
  <c r="K9" i="4"/>
  <c r="J9" i="4"/>
  <c r="I9" i="4"/>
  <c r="H9" i="4"/>
  <c r="G9" i="4"/>
  <c r="N7" i="4"/>
  <c r="M7" i="4"/>
  <c r="L7" i="4"/>
  <c r="K7" i="4"/>
  <c r="J7" i="4"/>
  <c r="I7" i="4"/>
  <c r="H7" i="4"/>
  <c r="G7" i="4"/>
  <c r="F7" i="4"/>
  <c r="E7" i="4"/>
  <c r="D7" i="4"/>
  <c r="C7" i="4"/>
  <c r="N42" i="4"/>
  <c r="M42" i="4"/>
  <c r="L42" i="4"/>
  <c r="K42" i="4"/>
  <c r="N41" i="4"/>
  <c r="M41" i="4"/>
  <c r="L41" i="4"/>
  <c r="K41" i="4"/>
  <c r="J42" i="4"/>
  <c r="J41" i="4"/>
  <c r="E27" i="2"/>
  <c r="E26" i="2"/>
  <c r="E25" i="2"/>
  <c r="E24" i="2"/>
  <c r="E23" i="2"/>
  <c r="E22" i="2"/>
  <c r="E21" i="2"/>
  <c r="E20" i="2"/>
  <c r="E19" i="2"/>
  <c r="E18" i="2"/>
  <c r="E17" i="2"/>
  <c r="E16" i="2"/>
  <c r="D27" i="2"/>
  <c r="D26" i="2"/>
  <c r="D25" i="2"/>
  <c r="D24" i="2"/>
  <c r="D23" i="2"/>
  <c r="D22" i="2"/>
  <c r="D21" i="2"/>
  <c r="D20" i="2"/>
  <c r="D19" i="2"/>
  <c r="D18" i="2"/>
  <c r="D17" i="2"/>
  <c r="D16" i="2"/>
  <c r="E15" i="2"/>
  <c r="D15" i="2"/>
  <c r="D9" i="2"/>
  <c r="D8" i="2"/>
  <c r="D10" i="2"/>
  <c r="D11" i="2"/>
  <c r="D12" i="2"/>
  <c r="D13" i="2"/>
  <c r="D14" i="2"/>
  <c r="D24" i="7"/>
  <c r="D23" i="7"/>
  <c r="D22" i="7"/>
  <c r="D21" i="7"/>
  <c r="D20" i="7"/>
  <c r="D19" i="7"/>
  <c r="D18" i="7"/>
  <c r="D17" i="7"/>
  <c r="C20" i="7"/>
  <c r="C19" i="7"/>
  <c r="C18" i="7"/>
  <c r="C17" i="7"/>
  <c r="C24" i="7"/>
  <c r="C23" i="7"/>
  <c r="C22" i="7"/>
  <c r="C21" i="7"/>
  <c r="C25" i="7"/>
  <c r="C26" i="7"/>
  <c r="C27" i="7"/>
  <c r="C28" i="7"/>
  <c r="D25" i="7"/>
  <c r="D28" i="7"/>
  <c r="D27" i="7"/>
  <c r="D26" i="7"/>
  <c r="D14" i="7"/>
  <c r="D13" i="7"/>
  <c r="D15" i="7"/>
  <c r="D16" i="7"/>
  <c r="C16" i="7"/>
  <c r="C15" i="7"/>
  <c r="C14" i="7"/>
  <c r="C13" i="7"/>
  <c r="K28" i="7"/>
  <c r="E29" i="6" s="1"/>
  <c r="K27" i="7"/>
  <c r="E28" i="6" s="1"/>
  <c r="K26" i="7"/>
  <c r="E27" i="6" s="1"/>
  <c r="K25" i="7"/>
  <c r="E26" i="6" s="1"/>
  <c r="K24" i="7"/>
  <c r="E25" i="6" s="1"/>
  <c r="K23" i="7"/>
  <c r="E24" i="6" s="1"/>
  <c r="K22" i="7"/>
  <c r="E23" i="6" s="1"/>
  <c r="K21" i="7"/>
  <c r="E22" i="6" s="1"/>
  <c r="K20" i="7"/>
  <c r="E21" i="6" s="1"/>
  <c r="K19" i="7"/>
  <c r="E20" i="6" s="1"/>
  <c r="K18" i="7"/>
  <c r="E19" i="6" s="1"/>
  <c r="K17" i="7"/>
  <c r="E18" i="6" s="1"/>
  <c r="K16" i="7"/>
  <c r="E17" i="6" s="1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F29" i="6" l="1"/>
  <c r="K29" i="6" s="1"/>
  <c r="F18" i="6"/>
  <c r="K18" i="6" s="1"/>
  <c r="F22" i="6"/>
  <c r="K22" i="6" s="1"/>
  <c r="F26" i="6"/>
  <c r="K26" i="6" s="1"/>
  <c r="F17" i="6"/>
  <c r="K17" i="6" s="1"/>
  <c r="F25" i="6"/>
  <c r="K25" i="6" s="1"/>
  <c r="F19" i="6"/>
  <c r="K19" i="6" s="1"/>
  <c r="F23" i="6"/>
  <c r="K23" i="6" s="1"/>
  <c r="F27" i="6"/>
  <c r="K27" i="6" s="1"/>
  <c r="F21" i="6"/>
  <c r="K21" i="6" s="1"/>
  <c r="F20" i="6"/>
  <c r="K20" i="6" s="1"/>
  <c r="F24" i="6"/>
  <c r="K24" i="6" s="1"/>
  <c r="F28" i="6"/>
  <c r="K28" i="6" s="1"/>
  <c r="C42" i="4"/>
  <c r="D42" i="4"/>
  <c r="F42" i="4"/>
  <c r="G42" i="4"/>
  <c r="H42" i="4"/>
  <c r="I42" i="4"/>
  <c r="I41" i="4"/>
  <c r="F41" i="4"/>
  <c r="G41" i="4"/>
  <c r="H41" i="4"/>
  <c r="C41" i="4"/>
  <c r="D41" i="4"/>
  <c r="E41" i="4"/>
  <c r="E42" i="4"/>
  <c r="Q10" i="8"/>
  <c r="G11" i="6" s="1"/>
  <c r="Q11" i="8"/>
  <c r="G12" i="6" s="1"/>
  <c r="I12" i="6" s="1"/>
  <c r="Q12" i="8"/>
  <c r="G13" i="6" s="1"/>
  <c r="I13" i="6" s="1"/>
  <c r="Q13" i="8"/>
  <c r="G14" i="6" s="1"/>
  <c r="I14" i="6" s="1"/>
  <c r="Q14" i="8"/>
  <c r="G15" i="6" s="1"/>
  <c r="I15" i="6" s="1"/>
  <c r="Q15" i="8"/>
  <c r="G16" i="6" s="1"/>
  <c r="I16" i="6" s="1"/>
  <c r="O10" i="8"/>
  <c r="O11" i="8"/>
  <c r="O12" i="8"/>
  <c r="O13" i="8"/>
  <c r="O14" i="8"/>
  <c r="O15" i="8"/>
  <c r="O9" i="8"/>
  <c r="Q9" i="8"/>
  <c r="G10" i="6" s="1"/>
  <c r="K10" i="7"/>
  <c r="E11" i="6" s="1"/>
  <c r="K11" i="7"/>
  <c r="E12" i="6" s="1"/>
  <c r="K12" i="7"/>
  <c r="E13" i="6" s="1"/>
  <c r="K13" i="7"/>
  <c r="K14" i="7"/>
  <c r="E15" i="6" s="1"/>
  <c r="K15" i="7"/>
  <c r="K9" i="7"/>
  <c r="J8" i="2"/>
  <c r="L26" i="7" l="1"/>
  <c r="D44" i="4"/>
  <c r="H44" i="4"/>
  <c r="L44" i="4"/>
  <c r="P44" i="4"/>
  <c r="N44" i="4"/>
  <c r="V44" i="4"/>
  <c r="E44" i="4"/>
  <c r="I44" i="4"/>
  <c r="M44" i="4"/>
  <c r="Q44" i="4"/>
  <c r="U44" i="4"/>
  <c r="J44" i="4"/>
  <c r="F44" i="4"/>
  <c r="G44" i="4"/>
  <c r="K44" i="4"/>
  <c r="O44" i="4"/>
  <c r="S44" i="4"/>
  <c r="T44" i="4"/>
  <c r="R44" i="4"/>
  <c r="L19" i="7"/>
  <c r="L24" i="7"/>
  <c r="L14" i="7"/>
  <c r="L28" i="7"/>
  <c r="L22" i="7"/>
  <c r="L11" i="7"/>
  <c r="L27" i="7"/>
  <c r="L16" i="7"/>
  <c r="L25" i="7"/>
  <c r="L17" i="7"/>
  <c r="L21" i="7"/>
  <c r="L18" i="7"/>
  <c r="L10" i="7"/>
  <c r="L23" i="7"/>
  <c r="L12" i="7"/>
  <c r="L13" i="7"/>
  <c r="L15" i="7"/>
  <c r="L9" i="7"/>
  <c r="L20" i="7"/>
  <c r="R10" i="8"/>
  <c r="I11" i="6"/>
  <c r="R25" i="8"/>
  <c r="R21" i="8"/>
  <c r="R17" i="8"/>
  <c r="R13" i="8"/>
  <c r="R26" i="8"/>
  <c r="R28" i="8"/>
  <c r="R24" i="8"/>
  <c r="R20" i="8"/>
  <c r="R16" i="8"/>
  <c r="R12" i="8"/>
  <c r="R18" i="8"/>
  <c r="R9" i="8"/>
  <c r="R27" i="8"/>
  <c r="R23" i="8"/>
  <c r="R19" i="8"/>
  <c r="R15" i="8"/>
  <c r="R11" i="8"/>
  <c r="R22" i="8"/>
  <c r="R14" i="8"/>
  <c r="C44" i="4"/>
  <c r="E14" i="6"/>
  <c r="E16" i="6"/>
  <c r="J14" i="2"/>
  <c r="J13" i="2"/>
  <c r="J12" i="2"/>
  <c r="J11" i="2"/>
  <c r="J10" i="2"/>
  <c r="J9" i="2"/>
  <c r="U201" i="3"/>
  <c r="T201" i="3"/>
  <c r="U200" i="3"/>
  <c r="T200" i="3"/>
  <c r="U199" i="3"/>
  <c r="T199" i="3"/>
  <c r="U198" i="3"/>
  <c r="T198" i="3"/>
  <c r="U197" i="3"/>
  <c r="T197" i="3"/>
  <c r="U196" i="3"/>
  <c r="T196" i="3"/>
  <c r="U195" i="3"/>
  <c r="T195" i="3"/>
  <c r="U194" i="3"/>
  <c r="T194" i="3"/>
  <c r="U193" i="3"/>
  <c r="T193" i="3"/>
  <c r="U192" i="3"/>
  <c r="T192" i="3"/>
  <c r="U191" i="3"/>
  <c r="T191" i="3"/>
  <c r="U190" i="3"/>
  <c r="T190" i="3"/>
  <c r="U189" i="3"/>
  <c r="T189" i="3"/>
  <c r="U188" i="3"/>
  <c r="T188" i="3"/>
  <c r="U187" i="3"/>
  <c r="T187" i="3"/>
  <c r="U186" i="3"/>
  <c r="T186" i="3"/>
  <c r="U185" i="3"/>
  <c r="T185" i="3"/>
  <c r="U184" i="3"/>
  <c r="T184" i="3"/>
  <c r="U183" i="3"/>
  <c r="T183" i="3"/>
  <c r="U182" i="3"/>
  <c r="T182" i="3"/>
  <c r="U181" i="3"/>
  <c r="T181" i="3"/>
  <c r="U180" i="3"/>
  <c r="T180" i="3"/>
  <c r="U179" i="3"/>
  <c r="T179" i="3"/>
  <c r="U178" i="3"/>
  <c r="T178" i="3"/>
  <c r="U177" i="3"/>
  <c r="T177" i="3"/>
  <c r="U176" i="3"/>
  <c r="T176" i="3"/>
  <c r="U175" i="3"/>
  <c r="T175" i="3"/>
  <c r="U174" i="3"/>
  <c r="T174" i="3"/>
  <c r="U173" i="3"/>
  <c r="T173" i="3"/>
  <c r="T172" i="3"/>
  <c r="AF119" i="3"/>
  <c r="AE119" i="3"/>
  <c r="AF118" i="3"/>
  <c r="AE118" i="3"/>
  <c r="AF117" i="3"/>
  <c r="AE117" i="3"/>
  <c r="AF116" i="3"/>
  <c r="AE116" i="3"/>
  <c r="AF115" i="3"/>
  <c r="AE115" i="3"/>
  <c r="AF114" i="3"/>
  <c r="AE114" i="3"/>
  <c r="AF113" i="3"/>
  <c r="AE113" i="3"/>
  <c r="AF112" i="3"/>
  <c r="AE112" i="3"/>
  <c r="AF111" i="3"/>
  <c r="AE111" i="3"/>
  <c r="AF110" i="3"/>
  <c r="AE110" i="3"/>
  <c r="AF109" i="3"/>
  <c r="AE109" i="3"/>
  <c r="AF108" i="3"/>
  <c r="AE108" i="3"/>
  <c r="AF107" i="3"/>
  <c r="AE107" i="3"/>
  <c r="AF106" i="3"/>
  <c r="AE106" i="3"/>
  <c r="AF105" i="3"/>
  <c r="AE105" i="3"/>
  <c r="AF104" i="3"/>
  <c r="AE104" i="3"/>
  <c r="AF103" i="3"/>
  <c r="AE103" i="3"/>
  <c r="AF102" i="3"/>
  <c r="AE102" i="3"/>
  <c r="AF101" i="3"/>
  <c r="AE101" i="3"/>
  <c r="AF100" i="3"/>
  <c r="AE100" i="3"/>
  <c r="AF99" i="3"/>
  <c r="AE99" i="3"/>
  <c r="AF98" i="3"/>
  <c r="AE98" i="3"/>
  <c r="AF97" i="3"/>
  <c r="AE97" i="3"/>
  <c r="AF96" i="3"/>
  <c r="AE96" i="3"/>
  <c r="AF95" i="3"/>
  <c r="AE95" i="3"/>
  <c r="AF94" i="3"/>
  <c r="AE94" i="3"/>
  <c r="AF93" i="3"/>
  <c r="AE93" i="3"/>
  <c r="AF92" i="3"/>
  <c r="AE92" i="3"/>
  <c r="AF91" i="3"/>
  <c r="AE91" i="3"/>
  <c r="AE90" i="3"/>
  <c r="U78" i="3"/>
  <c r="T78" i="3"/>
  <c r="U77" i="3"/>
  <c r="T77" i="3"/>
  <c r="U76" i="3"/>
  <c r="T76" i="3"/>
  <c r="U75" i="3"/>
  <c r="T75" i="3"/>
  <c r="U74" i="3"/>
  <c r="T74" i="3"/>
  <c r="U73" i="3"/>
  <c r="T73" i="3"/>
  <c r="U72" i="3"/>
  <c r="T72" i="3"/>
  <c r="U71" i="3"/>
  <c r="T71" i="3"/>
  <c r="U70" i="3"/>
  <c r="T70" i="3"/>
  <c r="U69" i="3"/>
  <c r="T69" i="3"/>
  <c r="U68" i="3"/>
  <c r="T68" i="3"/>
  <c r="U67" i="3"/>
  <c r="T67" i="3"/>
  <c r="U66" i="3"/>
  <c r="T66" i="3"/>
  <c r="U65" i="3"/>
  <c r="T65" i="3"/>
  <c r="U64" i="3"/>
  <c r="T64" i="3"/>
  <c r="U63" i="3"/>
  <c r="T63" i="3"/>
  <c r="U62" i="3"/>
  <c r="T62" i="3"/>
  <c r="U61" i="3"/>
  <c r="T61" i="3"/>
  <c r="U60" i="3"/>
  <c r="T60" i="3"/>
  <c r="U59" i="3"/>
  <c r="T59" i="3"/>
  <c r="U58" i="3"/>
  <c r="T58" i="3"/>
  <c r="U57" i="3"/>
  <c r="T57" i="3"/>
  <c r="U56" i="3"/>
  <c r="T56" i="3"/>
  <c r="U55" i="3"/>
  <c r="T55" i="3"/>
  <c r="U54" i="3"/>
  <c r="T54" i="3"/>
  <c r="U53" i="3"/>
  <c r="T53" i="3"/>
  <c r="U52" i="3"/>
  <c r="T52" i="3"/>
  <c r="U51" i="3"/>
  <c r="T51" i="3"/>
  <c r="U50" i="3"/>
  <c r="T50" i="3"/>
  <c r="T49" i="3"/>
  <c r="J201" i="3"/>
  <c r="I201" i="3"/>
  <c r="J200" i="3"/>
  <c r="I200" i="3"/>
  <c r="J199" i="3"/>
  <c r="I199" i="3"/>
  <c r="J198" i="3"/>
  <c r="I198" i="3"/>
  <c r="J197" i="3"/>
  <c r="I197" i="3"/>
  <c r="J196" i="3"/>
  <c r="I196" i="3"/>
  <c r="J195" i="3"/>
  <c r="I195" i="3"/>
  <c r="J194" i="3"/>
  <c r="I194" i="3"/>
  <c r="J193" i="3"/>
  <c r="I193" i="3"/>
  <c r="J192" i="3"/>
  <c r="I192" i="3"/>
  <c r="J191" i="3"/>
  <c r="I191" i="3"/>
  <c r="J190" i="3"/>
  <c r="I190" i="3"/>
  <c r="J189" i="3"/>
  <c r="I189" i="3"/>
  <c r="J188" i="3"/>
  <c r="I188" i="3"/>
  <c r="J187" i="3"/>
  <c r="I187" i="3"/>
  <c r="J186" i="3"/>
  <c r="I186" i="3"/>
  <c r="J185" i="3"/>
  <c r="I185" i="3"/>
  <c r="J184" i="3"/>
  <c r="I184" i="3"/>
  <c r="J183" i="3"/>
  <c r="I183" i="3"/>
  <c r="J182" i="3"/>
  <c r="I182" i="3"/>
  <c r="J181" i="3"/>
  <c r="I181" i="3"/>
  <c r="J180" i="3"/>
  <c r="I180" i="3"/>
  <c r="J179" i="3"/>
  <c r="I179" i="3"/>
  <c r="J178" i="3"/>
  <c r="I178" i="3"/>
  <c r="J177" i="3"/>
  <c r="I177" i="3"/>
  <c r="J176" i="3"/>
  <c r="I176" i="3"/>
  <c r="J175" i="3"/>
  <c r="I175" i="3"/>
  <c r="J174" i="3"/>
  <c r="I174" i="3"/>
  <c r="J173" i="3"/>
  <c r="I173" i="3"/>
  <c r="J172" i="3"/>
  <c r="I172" i="3"/>
  <c r="G203" i="3"/>
  <c r="F203" i="3"/>
  <c r="E203" i="3"/>
  <c r="D203" i="3"/>
  <c r="C203" i="3"/>
  <c r="G202" i="3"/>
  <c r="F202" i="3"/>
  <c r="E202" i="3"/>
  <c r="D202" i="3"/>
  <c r="C202" i="3"/>
  <c r="B203" i="3"/>
  <c r="B202" i="3"/>
  <c r="AQ201" i="3"/>
  <c r="AP201" i="3"/>
  <c r="AQ200" i="3"/>
  <c r="AP200" i="3"/>
  <c r="AQ199" i="3"/>
  <c r="AP199" i="3"/>
  <c r="AQ198" i="3"/>
  <c r="AP198" i="3"/>
  <c r="AQ197" i="3"/>
  <c r="AP197" i="3"/>
  <c r="AQ196" i="3"/>
  <c r="AP196" i="3"/>
  <c r="AQ195" i="3"/>
  <c r="AP195" i="3"/>
  <c r="AQ194" i="3"/>
  <c r="AP194" i="3"/>
  <c r="AQ193" i="3"/>
  <c r="AP193" i="3"/>
  <c r="AQ192" i="3"/>
  <c r="AP192" i="3"/>
  <c r="AQ191" i="3"/>
  <c r="AP191" i="3"/>
  <c r="AQ190" i="3"/>
  <c r="AP190" i="3"/>
  <c r="AQ189" i="3"/>
  <c r="AP189" i="3"/>
  <c r="AQ188" i="3"/>
  <c r="AP188" i="3"/>
  <c r="AQ187" i="3"/>
  <c r="AP187" i="3"/>
  <c r="AQ186" i="3"/>
  <c r="AP186" i="3"/>
  <c r="AQ185" i="3"/>
  <c r="AP185" i="3"/>
  <c r="AQ184" i="3"/>
  <c r="AP184" i="3"/>
  <c r="AQ183" i="3"/>
  <c r="AP183" i="3"/>
  <c r="AQ182" i="3"/>
  <c r="AP182" i="3"/>
  <c r="AQ181" i="3"/>
  <c r="AP181" i="3"/>
  <c r="AQ180" i="3"/>
  <c r="AP180" i="3"/>
  <c r="AQ179" i="3"/>
  <c r="AP179" i="3"/>
  <c r="AQ178" i="3"/>
  <c r="AP178" i="3"/>
  <c r="AQ177" i="3"/>
  <c r="AP177" i="3"/>
  <c r="AQ176" i="3"/>
  <c r="AP176" i="3"/>
  <c r="AQ175" i="3"/>
  <c r="AP175" i="3"/>
  <c r="AQ174" i="3"/>
  <c r="AP174" i="3"/>
  <c r="AQ173" i="3"/>
  <c r="AP173" i="3"/>
  <c r="AQ172" i="3"/>
  <c r="AP172" i="3"/>
  <c r="AN203" i="3"/>
  <c r="AM203" i="3"/>
  <c r="AL203" i="3"/>
  <c r="AK203" i="3"/>
  <c r="AJ203" i="3"/>
  <c r="AN202" i="3"/>
  <c r="AM202" i="3"/>
  <c r="AL202" i="3"/>
  <c r="AK202" i="3"/>
  <c r="AJ202" i="3"/>
  <c r="AI203" i="3"/>
  <c r="AI202" i="3"/>
  <c r="AQ160" i="3"/>
  <c r="AP160" i="3"/>
  <c r="AQ159" i="3"/>
  <c r="AP159" i="3"/>
  <c r="AQ158" i="3"/>
  <c r="AP158" i="3"/>
  <c r="AQ157" i="3"/>
  <c r="AP157" i="3"/>
  <c r="AQ156" i="3"/>
  <c r="AP156" i="3"/>
  <c r="AQ155" i="3"/>
  <c r="AP155" i="3"/>
  <c r="AQ154" i="3"/>
  <c r="AP154" i="3"/>
  <c r="AQ153" i="3"/>
  <c r="AP153" i="3"/>
  <c r="AQ152" i="3"/>
  <c r="AP152" i="3"/>
  <c r="AQ151" i="3"/>
  <c r="AP151" i="3"/>
  <c r="AQ150" i="3"/>
  <c r="AP150" i="3"/>
  <c r="AQ149" i="3"/>
  <c r="AP149" i="3"/>
  <c r="AQ148" i="3"/>
  <c r="AP148" i="3"/>
  <c r="AQ147" i="3"/>
  <c r="AP147" i="3"/>
  <c r="AQ146" i="3"/>
  <c r="AP146" i="3"/>
  <c r="AQ145" i="3"/>
  <c r="AP145" i="3"/>
  <c r="AQ144" i="3"/>
  <c r="AP144" i="3"/>
  <c r="AQ143" i="3"/>
  <c r="AP143" i="3"/>
  <c r="AQ142" i="3"/>
  <c r="AP142" i="3"/>
  <c r="AQ141" i="3"/>
  <c r="AP141" i="3"/>
  <c r="AQ140" i="3"/>
  <c r="AP140" i="3"/>
  <c r="AQ139" i="3"/>
  <c r="AP139" i="3"/>
  <c r="AQ138" i="3"/>
  <c r="AP138" i="3"/>
  <c r="AQ137" i="3"/>
  <c r="AP137" i="3"/>
  <c r="AQ136" i="3"/>
  <c r="AP136" i="3"/>
  <c r="AQ135" i="3"/>
  <c r="AP135" i="3"/>
  <c r="AQ134" i="3"/>
  <c r="AP134" i="3"/>
  <c r="AQ133" i="3"/>
  <c r="AP133" i="3"/>
  <c r="AQ132" i="3"/>
  <c r="AP132" i="3"/>
  <c r="AQ131" i="3"/>
  <c r="AP131" i="3"/>
  <c r="AN162" i="3"/>
  <c r="AM162" i="3"/>
  <c r="AL162" i="3"/>
  <c r="AK162" i="3"/>
  <c r="AJ162" i="3"/>
  <c r="AN161" i="3"/>
  <c r="AM161" i="3"/>
  <c r="AL161" i="3"/>
  <c r="AK161" i="3"/>
  <c r="AJ161" i="3"/>
  <c r="AI162" i="3"/>
  <c r="AI161" i="3"/>
  <c r="AN121" i="3"/>
  <c r="AM121" i="3"/>
  <c r="AL121" i="3"/>
  <c r="AK121" i="3"/>
  <c r="AJ121" i="3"/>
  <c r="AN120" i="3"/>
  <c r="AM120" i="3"/>
  <c r="AL120" i="3"/>
  <c r="AK120" i="3"/>
  <c r="AJ120" i="3"/>
  <c r="AQ119" i="3"/>
  <c r="AP119" i="3"/>
  <c r="AQ118" i="3"/>
  <c r="AP118" i="3"/>
  <c r="AQ117" i="3"/>
  <c r="AP117" i="3"/>
  <c r="AQ116" i="3"/>
  <c r="AP116" i="3"/>
  <c r="AQ115" i="3"/>
  <c r="AP115" i="3"/>
  <c r="AQ114" i="3"/>
  <c r="AP114" i="3"/>
  <c r="AQ113" i="3"/>
  <c r="AP113" i="3"/>
  <c r="AQ112" i="3"/>
  <c r="AP112" i="3"/>
  <c r="AQ111" i="3"/>
  <c r="AP111" i="3"/>
  <c r="AQ110" i="3"/>
  <c r="AP110" i="3"/>
  <c r="AQ109" i="3"/>
  <c r="AP109" i="3"/>
  <c r="AQ108" i="3"/>
  <c r="AP108" i="3"/>
  <c r="AQ107" i="3"/>
  <c r="AP107" i="3"/>
  <c r="AQ106" i="3"/>
  <c r="AP106" i="3"/>
  <c r="AQ105" i="3"/>
  <c r="AP105" i="3"/>
  <c r="AQ104" i="3"/>
  <c r="AP104" i="3"/>
  <c r="AQ103" i="3"/>
  <c r="AP103" i="3"/>
  <c r="AQ102" i="3"/>
  <c r="AP102" i="3"/>
  <c r="AQ101" i="3"/>
  <c r="AP101" i="3"/>
  <c r="AQ100" i="3"/>
  <c r="AP100" i="3"/>
  <c r="AQ99" i="3"/>
  <c r="AP99" i="3"/>
  <c r="AQ98" i="3"/>
  <c r="AP98" i="3"/>
  <c r="AQ97" i="3"/>
  <c r="AP97" i="3"/>
  <c r="AQ96" i="3"/>
  <c r="AP96" i="3"/>
  <c r="AQ95" i="3"/>
  <c r="AP95" i="3"/>
  <c r="AQ94" i="3"/>
  <c r="AP94" i="3"/>
  <c r="AQ93" i="3"/>
  <c r="AP93" i="3"/>
  <c r="AQ92" i="3"/>
  <c r="AP92" i="3"/>
  <c r="AQ91" i="3"/>
  <c r="AP91" i="3"/>
  <c r="AQ90" i="3"/>
  <c r="AP90" i="3"/>
  <c r="AI121" i="3"/>
  <c r="AI120" i="3"/>
  <c r="AQ78" i="3"/>
  <c r="AP78" i="3"/>
  <c r="AQ77" i="3"/>
  <c r="AP77" i="3"/>
  <c r="AQ76" i="3"/>
  <c r="AP76" i="3"/>
  <c r="AQ75" i="3"/>
  <c r="AP75" i="3"/>
  <c r="AQ74" i="3"/>
  <c r="AP74" i="3"/>
  <c r="AQ73" i="3"/>
  <c r="AP73" i="3"/>
  <c r="AQ72" i="3"/>
  <c r="AP72" i="3"/>
  <c r="AQ71" i="3"/>
  <c r="AP71" i="3"/>
  <c r="AQ70" i="3"/>
  <c r="AP70" i="3"/>
  <c r="AQ69" i="3"/>
  <c r="AP69" i="3"/>
  <c r="AQ68" i="3"/>
  <c r="AP68" i="3"/>
  <c r="AQ67" i="3"/>
  <c r="AP67" i="3"/>
  <c r="AQ66" i="3"/>
  <c r="AP66" i="3"/>
  <c r="AQ65" i="3"/>
  <c r="AP65" i="3"/>
  <c r="AQ64" i="3"/>
  <c r="AP64" i="3"/>
  <c r="AQ63" i="3"/>
  <c r="AP63" i="3"/>
  <c r="AQ62" i="3"/>
  <c r="AP62" i="3"/>
  <c r="AQ61" i="3"/>
  <c r="AP61" i="3"/>
  <c r="AQ60" i="3"/>
  <c r="AP60" i="3"/>
  <c r="AQ59" i="3"/>
  <c r="AP59" i="3"/>
  <c r="AQ58" i="3"/>
  <c r="AP58" i="3"/>
  <c r="AQ57" i="3"/>
  <c r="AP57" i="3"/>
  <c r="AQ56" i="3"/>
  <c r="AP56" i="3"/>
  <c r="AQ55" i="3"/>
  <c r="AP55" i="3"/>
  <c r="AQ54" i="3"/>
  <c r="AP54" i="3"/>
  <c r="AQ53" i="3"/>
  <c r="AP53" i="3"/>
  <c r="AQ52" i="3"/>
  <c r="AP52" i="3"/>
  <c r="AQ51" i="3"/>
  <c r="AP51" i="3"/>
  <c r="AQ50" i="3"/>
  <c r="AP50" i="3"/>
  <c r="AN80" i="3"/>
  <c r="AM80" i="3"/>
  <c r="AL80" i="3"/>
  <c r="AK80" i="3"/>
  <c r="AJ80" i="3"/>
  <c r="AN79" i="3"/>
  <c r="AM79" i="3"/>
  <c r="AL79" i="3"/>
  <c r="AK79" i="3"/>
  <c r="AJ79" i="3"/>
  <c r="AQ49" i="3"/>
  <c r="AP49" i="3"/>
  <c r="AI80" i="3"/>
  <c r="AI79" i="3"/>
  <c r="AQ37" i="3"/>
  <c r="AP37" i="3"/>
  <c r="AQ36" i="3"/>
  <c r="AP36" i="3"/>
  <c r="AQ35" i="3"/>
  <c r="AP35" i="3"/>
  <c r="AQ34" i="3"/>
  <c r="AP34" i="3"/>
  <c r="AQ33" i="3"/>
  <c r="AP33" i="3"/>
  <c r="AQ32" i="3"/>
  <c r="AP32" i="3"/>
  <c r="AQ31" i="3"/>
  <c r="AP31" i="3"/>
  <c r="AQ30" i="3"/>
  <c r="AP30" i="3"/>
  <c r="AQ29" i="3"/>
  <c r="AP29" i="3"/>
  <c r="AQ28" i="3"/>
  <c r="AP28" i="3"/>
  <c r="AQ27" i="3"/>
  <c r="AP27" i="3"/>
  <c r="AQ26" i="3"/>
  <c r="AP26" i="3"/>
  <c r="AQ25" i="3"/>
  <c r="AP25" i="3"/>
  <c r="AQ24" i="3"/>
  <c r="AP24" i="3"/>
  <c r="AQ23" i="3"/>
  <c r="AP23" i="3"/>
  <c r="AQ22" i="3"/>
  <c r="AP22" i="3"/>
  <c r="AQ21" i="3"/>
  <c r="AP21" i="3"/>
  <c r="AQ20" i="3"/>
  <c r="AP20" i="3"/>
  <c r="AQ19" i="3"/>
  <c r="AP19" i="3"/>
  <c r="AQ18" i="3"/>
  <c r="AP18" i="3"/>
  <c r="AQ17" i="3"/>
  <c r="AP17" i="3"/>
  <c r="AQ16" i="3"/>
  <c r="AP16" i="3"/>
  <c r="AQ15" i="3"/>
  <c r="AP15" i="3"/>
  <c r="AQ14" i="3"/>
  <c r="AP14" i="3"/>
  <c r="AQ13" i="3"/>
  <c r="AP13" i="3"/>
  <c r="AQ12" i="3"/>
  <c r="AP12" i="3"/>
  <c r="AQ11" i="3"/>
  <c r="AP11" i="3"/>
  <c r="AQ10" i="3"/>
  <c r="AP10" i="3"/>
  <c r="AQ9" i="3"/>
  <c r="AP9" i="3"/>
  <c r="AQ8" i="3"/>
  <c r="AP8" i="3"/>
  <c r="AN39" i="3"/>
  <c r="AM39" i="3"/>
  <c r="AL39" i="3"/>
  <c r="AK39" i="3"/>
  <c r="AJ39" i="3"/>
  <c r="AN38" i="3"/>
  <c r="AM38" i="3"/>
  <c r="AL38" i="3"/>
  <c r="AK38" i="3"/>
  <c r="AJ38" i="3"/>
  <c r="AI39" i="3"/>
  <c r="AI38" i="3"/>
  <c r="AF201" i="3"/>
  <c r="AE201" i="3"/>
  <c r="AF200" i="3"/>
  <c r="AE200" i="3"/>
  <c r="AF199" i="3"/>
  <c r="AE199" i="3"/>
  <c r="AF198" i="3"/>
  <c r="AE198" i="3"/>
  <c r="AF197" i="3"/>
  <c r="AE197" i="3"/>
  <c r="AF196" i="3"/>
  <c r="AE196" i="3"/>
  <c r="AF195" i="3"/>
  <c r="AE195" i="3"/>
  <c r="AF194" i="3"/>
  <c r="AE194" i="3"/>
  <c r="AF193" i="3"/>
  <c r="AE193" i="3"/>
  <c r="AF192" i="3"/>
  <c r="AE192" i="3"/>
  <c r="AF191" i="3"/>
  <c r="AE191" i="3"/>
  <c r="AF190" i="3"/>
  <c r="AE190" i="3"/>
  <c r="AF189" i="3"/>
  <c r="AE189" i="3"/>
  <c r="AF188" i="3"/>
  <c r="AE188" i="3"/>
  <c r="AF187" i="3"/>
  <c r="AE187" i="3"/>
  <c r="AF186" i="3"/>
  <c r="AE186" i="3"/>
  <c r="AF185" i="3"/>
  <c r="AE185" i="3"/>
  <c r="AF184" i="3"/>
  <c r="AE184" i="3"/>
  <c r="AF183" i="3"/>
  <c r="AE183" i="3"/>
  <c r="AF182" i="3"/>
  <c r="AE182" i="3"/>
  <c r="AF181" i="3"/>
  <c r="AE181" i="3"/>
  <c r="AF180" i="3"/>
  <c r="AE180" i="3"/>
  <c r="AF179" i="3"/>
  <c r="AE179" i="3"/>
  <c r="AF178" i="3"/>
  <c r="AE178" i="3"/>
  <c r="AF177" i="3"/>
  <c r="AE177" i="3"/>
  <c r="AF176" i="3"/>
  <c r="AE176" i="3"/>
  <c r="AF175" i="3"/>
  <c r="AE175" i="3"/>
  <c r="AF174" i="3"/>
  <c r="AE174" i="3"/>
  <c r="AF173" i="3"/>
  <c r="AE173" i="3"/>
  <c r="AF172" i="3"/>
  <c r="AE172" i="3"/>
  <c r="AC203" i="3"/>
  <c r="AB203" i="3"/>
  <c r="AA203" i="3"/>
  <c r="Z203" i="3"/>
  <c r="Y203" i="3"/>
  <c r="AC202" i="3"/>
  <c r="AB202" i="3"/>
  <c r="AA202" i="3"/>
  <c r="Z202" i="3"/>
  <c r="Y202" i="3"/>
  <c r="X203" i="3"/>
  <c r="X202" i="3"/>
  <c r="AF160" i="3"/>
  <c r="AE160" i="3"/>
  <c r="AF159" i="3"/>
  <c r="AE159" i="3"/>
  <c r="AF158" i="3"/>
  <c r="AE158" i="3"/>
  <c r="AF157" i="3"/>
  <c r="AE157" i="3"/>
  <c r="AF156" i="3"/>
  <c r="AE156" i="3"/>
  <c r="AF155" i="3"/>
  <c r="AE155" i="3"/>
  <c r="AF154" i="3"/>
  <c r="AE154" i="3"/>
  <c r="AF153" i="3"/>
  <c r="AE153" i="3"/>
  <c r="AF152" i="3"/>
  <c r="AE152" i="3"/>
  <c r="AF151" i="3"/>
  <c r="AE151" i="3"/>
  <c r="AF150" i="3"/>
  <c r="AE150" i="3"/>
  <c r="AF149" i="3"/>
  <c r="AE149" i="3"/>
  <c r="AF148" i="3"/>
  <c r="AE148" i="3"/>
  <c r="AF147" i="3"/>
  <c r="AE147" i="3"/>
  <c r="AF146" i="3"/>
  <c r="AE146" i="3"/>
  <c r="AF145" i="3"/>
  <c r="AE145" i="3"/>
  <c r="AF144" i="3"/>
  <c r="AE144" i="3"/>
  <c r="AF143" i="3"/>
  <c r="AE143" i="3"/>
  <c r="AF142" i="3"/>
  <c r="AE142" i="3"/>
  <c r="AF141" i="3"/>
  <c r="AE141" i="3"/>
  <c r="AF140" i="3"/>
  <c r="AE140" i="3"/>
  <c r="AF139" i="3"/>
  <c r="AE139" i="3"/>
  <c r="AF138" i="3"/>
  <c r="AE138" i="3"/>
  <c r="AF137" i="3"/>
  <c r="AE137" i="3"/>
  <c r="AF136" i="3"/>
  <c r="AE136" i="3"/>
  <c r="AF135" i="3"/>
  <c r="AE135" i="3"/>
  <c r="AF134" i="3"/>
  <c r="AE134" i="3"/>
  <c r="AF133" i="3"/>
  <c r="AE133" i="3"/>
  <c r="AF132" i="3"/>
  <c r="AE132" i="3"/>
  <c r="AE131" i="3"/>
  <c r="AF131" i="3"/>
  <c r="AC162" i="3"/>
  <c r="AB162" i="3"/>
  <c r="AA162" i="3"/>
  <c r="Z162" i="3"/>
  <c r="Y162" i="3"/>
  <c r="AC161" i="3"/>
  <c r="AB161" i="3"/>
  <c r="AA161" i="3"/>
  <c r="Z161" i="3"/>
  <c r="Y161" i="3"/>
  <c r="X162" i="3"/>
  <c r="X161" i="3"/>
  <c r="AF90" i="3"/>
  <c r="AC121" i="3"/>
  <c r="AB121" i="3"/>
  <c r="AA121" i="3"/>
  <c r="Z121" i="3"/>
  <c r="Y121" i="3"/>
  <c r="AC120" i="3"/>
  <c r="AB120" i="3"/>
  <c r="AA120" i="3"/>
  <c r="Z120" i="3"/>
  <c r="Y120" i="3"/>
  <c r="X121" i="3"/>
  <c r="X120" i="3"/>
  <c r="AF78" i="3"/>
  <c r="AE78" i="3"/>
  <c r="AF77" i="3"/>
  <c r="AE77" i="3"/>
  <c r="AF76" i="3"/>
  <c r="AE76" i="3"/>
  <c r="AF75" i="3"/>
  <c r="AE75" i="3"/>
  <c r="AF74" i="3"/>
  <c r="AE74" i="3"/>
  <c r="AF73" i="3"/>
  <c r="AE73" i="3"/>
  <c r="AF72" i="3"/>
  <c r="AE72" i="3"/>
  <c r="AF71" i="3"/>
  <c r="AE71" i="3"/>
  <c r="AF70" i="3"/>
  <c r="AE70" i="3"/>
  <c r="AF69" i="3"/>
  <c r="AE69" i="3"/>
  <c r="AF68" i="3"/>
  <c r="AE68" i="3"/>
  <c r="AF67" i="3"/>
  <c r="AE67" i="3"/>
  <c r="AF66" i="3"/>
  <c r="AE66" i="3"/>
  <c r="AF65" i="3"/>
  <c r="AE65" i="3"/>
  <c r="AF64" i="3"/>
  <c r="AE64" i="3"/>
  <c r="AF63" i="3"/>
  <c r="AE63" i="3"/>
  <c r="AF62" i="3"/>
  <c r="AE62" i="3"/>
  <c r="AF61" i="3"/>
  <c r="AE61" i="3"/>
  <c r="AF60" i="3"/>
  <c r="AE60" i="3"/>
  <c r="AF59" i="3"/>
  <c r="AE59" i="3"/>
  <c r="AF58" i="3"/>
  <c r="AE58" i="3"/>
  <c r="AF57" i="3"/>
  <c r="AE57" i="3"/>
  <c r="AF56" i="3"/>
  <c r="AE56" i="3"/>
  <c r="AF55" i="3"/>
  <c r="AE55" i="3"/>
  <c r="AF54" i="3"/>
  <c r="AE54" i="3"/>
  <c r="AF53" i="3"/>
  <c r="AE53" i="3"/>
  <c r="AF52" i="3"/>
  <c r="AE52" i="3"/>
  <c r="AF51" i="3"/>
  <c r="AE51" i="3"/>
  <c r="AF50" i="3"/>
  <c r="AE50" i="3"/>
  <c r="AF49" i="3"/>
  <c r="AE49" i="3"/>
  <c r="AC80" i="3"/>
  <c r="AB80" i="3"/>
  <c r="AA80" i="3"/>
  <c r="Z80" i="3"/>
  <c r="Y80" i="3"/>
  <c r="AC79" i="3"/>
  <c r="AB79" i="3"/>
  <c r="AA79" i="3"/>
  <c r="Z79" i="3"/>
  <c r="Y79" i="3"/>
  <c r="X80" i="3"/>
  <c r="X79" i="3"/>
  <c r="AF37" i="3"/>
  <c r="AE37" i="3"/>
  <c r="AF36" i="3"/>
  <c r="AE36" i="3"/>
  <c r="AF35" i="3"/>
  <c r="AE35" i="3"/>
  <c r="AF34" i="3"/>
  <c r="AE34" i="3"/>
  <c r="AF33" i="3"/>
  <c r="AE33" i="3"/>
  <c r="AF32" i="3"/>
  <c r="AE32" i="3"/>
  <c r="AF31" i="3"/>
  <c r="AE31" i="3"/>
  <c r="AF30" i="3"/>
  <c r="AE30" i="3"/>
  <c r="AF29" i="3"/>
  <c r="AE29" i="3"/>
  <c r="AF28" i="3"/>
  <c r="AE28" i="3"/>
  <c r="AF27" i="3"/>
  <c r="AE27" i="3"/>
  <c r="AF26" i="3"/>
  <c r="AE26" i="3"/>
  <c r="AF25" i="3"/>
  <c r="AE25" i="3"/>
  <c r="AF24" i="3"/>
  <c r="AE24" i="3"/>
  <c r="AF23" i="3"/>
  <c r="AE23" i="3"/>
  <c r="AF22" i="3"/>
  <c r="AE22" i="3"/>
  <c r="AF21" i="3"/>
  <c r="AE21" i="3"/>
  <c r="AF20" i="3"/>
  <c r="AE20" i="3"/>
  <c r="AF19" i="3"/>
  <c r="AE19" i="3"/>
  <c r="AF18" i="3"/>
  <c r="AE18" i="3"/>
  <c r="AF17" i="3"/>
  <c r="AE17" i="3"/>
  <c r="AF16" i="3"/>
  <c r="AE16" i="3"/>
  <c r="AF15" i="3"/>
  <c r="AE15" i="3"/>
  <c r="AF14" i="3"/>
  <c r="AE14" i="3"/>
  <c r="AF13" i="3"/>
  <c r="AE13" i="3"/>
  <c r="AF12" i="3"/>
  <c r="AE12" i="3"/>
  <c r="AF11" i="3"/>
  <c r="AE11" i="3"/>
  <c r="AF10" i="3"/>
  <c r="AE10" i="3"/>
  <c r="AF9" i="3"/>
  <c r="AE9" i="3"/>
  <c r="AF8" i="3"/>
  <c r="AE8" i="3"/>
  <c r="AC39" i="3"/>
  <c r="AB39" i="3"/>
  <c r="AA39" i="3"/>
  <c r="Z39" i="3"/>
  <c r="Y39" i="3"/>
  <c r="AC38" i="3"/>
  <c r="AB38" i="3"/>
  <c r="AA38" i="3"/>
  <c r="Z38" i="3"/>
  <c r="Y38" i="3"/>
  <c r="X39" i="3"/>
  <c r="X38" i="3"/>
  <c r="K19" i="2" l="1"/>
  <c r="K27" i="2"/>
  <c r="K23" i="2"/>
  <c r="K11" i="2"/>
  <c r="F13" i="6"/>
  <c r="K13" i="6" s="1"/>
  <c r="K15" i="2"/>
  <c r="K21" i="2"/>
  <c r="F14" i="6"/>
  <c r="K14" i="6" s="1"/>
  <c r="K12" i="2"/>
  <c r="K17" i="2"/>
  <c r="F12" i="6"/>
  <c r="K12" i="6" s="1"/>
  <c r="K10" i="2"/>
  <c r="F16" i="6"/>
  <c r="K16" i="6" s="1"/>
  <c r="K14" i="2"/>
  <c r="F11" i="6"/>
  <c r="K11" i="6" s="1"/>
  <c r="K9" i="2"/>
  <c r="K25" i="2"/>
  <c r="K18" i="2"/>
  <c r="K26" i="2"/>
  <c r="K16" i="2"/>
  <c r="K24" i="2"/>
  <c r="K22" i="2"/>
  <c r="K13" i="2"/>
  <c r="F15" i="6"/>
  <c r="K15" i="6" s="1"/>
  <c r="K20" i="2"/>
  <c r="K8" i="2"/>
  <c r="U172" i="3"/>
  <c r="R203" i="3"/>
  <c r="Q203" i="3"/>
  <c r="P203" i="3"/>
  <c r="O203" i="3"/>
  <c r="N203" i="3"/>
  <c r="R202" i="3"/>
  <c r="Q202" i="3"/>
  <c r="P202" i="3"/>
  <c r="O202" i="3"/>
  <c r="N202" i="3"/>
  <c r="M203" i="3"/>
  <c r="M202" i="3"/>
  <c r="U160" i="3"/>
  <c r="T160" i="3"/>
  <c r="U159" i="3"/>
  <c r="T159" i="3"/>
  <c r="U158" i="3"/>
  <c r="T158" i="3"/>
  <c r="U157" i="3"/>
  <c r="T157" i="3"/>
  <c r="U156" i="3"/>
  <c r="T156" i="3"/>
  <c r="U155" i="3"/>
  <c r="T155" i="3"/>
  <c r="U154" i="3"/>
  <c r="T154" i="3"/>
  <c r="U153" i="3"/>
  <c r="T153" i="3"/>
  <c r="U152" i="3"/>
  <c r="T152" i="3"/>
  <c r="U151" i="3"/>
  <c r="T151" i="3"/>
  <c r="U150" i="3"/>
  <c r="T150" i="3"/>
  <c r="U149" i="3"/>
  <c r="T149" i="3"/>
  <c r="U148" i="3"/>
  <c r="T148" i="3"/>
  <c r="U147" i="3"/>
  <c r="T147" i="3"/>
  <c r="U146" i="3"/>
  <c r="T146" i="3"/>
  <c r="U145" i="3"/>
  <c r="T145" i="3"/>
  <c r="U144" i="3"/>
  <c r="T144" i="3"/>
  <c r="U143" i="3"/>
  <c r="T143" i="3"/>
  <c r="U142" i="3"/>
  <c r="T142" i="3"/>
  <c r="U141" i="3"/>
  <c r="T141" i="3"/>
  <c r="U140" i="3"/>
  <c r="T140" i="3"/>
  <c r="U139" i="3"/>
  <c r="T139" i="3"/>
  <c r="U138" i="3"/>
  <c r="T138" i="3"/>
  <c r="U137" i="3"/>
  <c r="T137" i="3"/>
  <c r="U136" i="3"/>
  <c r="T136" i="3"/>
  <c r="U135" i="3"/>
  <c r="T135" i="3"/>
  <c r="U134" i="3"/>
  <c r="T134" i="3"/>
  <c r="U133" i="3"/>
  <c r="T133" i="3"/>
  <c r="U132" i="3"/>
  <c r="T132" i="3"/>
  <c r="U131" i="3"/>
  <c r="T131" i="3"/>
  <c r="R162" i="3"/>
  <c r="Q162" i="3"/>
  <c r="P162" i="3"/>
  <c r="O162" i="3"/>
  <c r="N162" i="3"/>
  <c r="R161" i="3"/>
  <c r="Q161" i="3"/>
  <c r="P161" i="3"/>
  <c r="O161" i="3"/>
  <c r="N161" i="3"/>
  <c r="M162" i="3"/>
  <c r="M161" i="3"/>
  <c r="U119" i="3"/>
  <c r="T119" i="3"/>
  <c r="U118" i="3"/>
  <c r="T118" i="3"/>
  <c r="U117" i="3"/>
  <c r="T117" i="3"/>
  <c r="U116" i="3"/>
  <c r="T116" i="3"/>
  <c r="U115" i="3"/>
  <c r="T115" i="3"/>
  <c r="U114" i="3"/>
  <c r="T114" i="3"/>
  <c r="U113" i="3"/>
  <c r="T113" i="3"/>
  <c r="U112" i="3"/>
  <c r="T112" i="3"/>
  <c r="U111" i="3"/>
  <c r="T111" i="3"/>
  <c r="U110" i="3"/>
  <c r="T110" i="3"/>
  <c r="U109" i="3"/>
  <c r="T109" i="3"/>
  <c r="U108" i="3"/>
  <c r="T108" i="3"/>
  <c r="U107" i="3"/>
  <c r="T107" i="3"/>
  <c r="U106" i="3"/>
  <c r="T106" i="3"/>
  <c r="U105" i="3"/>
  <c r="T105" i="3"/>
  <c r="U104" i="3"/>
  <c r="T104" i="3"/>
  <c r="U103" i="3"/>
  <c r="T103" i="3"/>
  <c r="U102" i="3"/>
  <c r="T102" i="3"/>
  <c r="U101" i="3"/>
  <c r="T101" i="3"/>
  <c r="U100" i="3"/>
  <c r="T100" i="3"/>
  <c r="U99" i="3"/>
  <c r="T99" i="3"/>
  <c r="U98" i="3"/>
  <c r="T98" i="3"/>
  <c r="U97" i="3"/>
  <c r="T97" i="3"/>
  <c r="U96" i="3"/>
  <c r="T96" i="3"/>
  <c r="U95" i="3"/>
  <c r="T95" i="3"/>
  <c r="U94" i="3"/>
  <c r="T94" i="3"/>
  <c r="U93" i="3"/>
  <c r="T93" i="3"/>
  <c r="U92" i="3"/>
  <c r="T92" i="3"/>
  <c r="U91" i="3"/>
  <c r="T91" i="3"/>
  <c r="U90" i="3"/>
  <c r="T90" i="3"/>
  <c r="R121" i="3"/>
  <c r="Q121" i="3"/>
  <c r="P121" i="3"/>
  <c r="O121" i="3"/>
  <c r="N121" i="3"/>
  <c r="R120" i="3"/>
  <c r="Q120" i="3"/>
  <c r="P120" i="3"/>
  <c r="O120" i="3"/>
  <c r="N120" i="3"/>
  <c r="M121" i="3"/>
  <c r="M120" i="3"/>
  <c r="U49" i="3"/>
  <c r="R80" i="3"/>
  <c r="Q80" i="3"/>
  <c r="P80" i="3"/>
  <c r="O80" i="3"/>
  <c r="N80" i="3"/>
  <c r="R79" i="3"/>
  <c r="Q79" i="3"/>
  <c r="P79" i="3"/>
  <c r="O79" i="3"/>
  <c r="N79" i="3"/>
  <c r="M80" i="3"/>
  <c r="M79" i="3"/>
  <c r="U37" i="3"/>
  <c r="T37" i="3"/>
  <c r="U36" i="3"/>
  <c r="T36" i="3"/>
  <c r="U35" i="3"/>
  <c r="T35" i="3"/>
  <c r="U34" i="3"/>
  <c r="T34" i="3"/>
  <c r="U33" i="3"/>
  <c r="T33" i="3"/>
  <c r="U32" i="3"/>
  <c r="T32" i="3"/>
  <c r="U31" i="3"/>
  <c r="T31" i="3"/>
  <c r="U30" i="3"/>
  <c r="T30" i="3"/>
  <c r="U29" i="3"/>
  <c r="T29" i="3"/>
  <c r="U28" i="3"/>
  <c r="T28" i="3"/>
  <c r="U27" i="3"/>
  <c r="T27" i="3"/>
  <c r="U26" i="3"/>
  <c r="T26" i="3"/>
  <c r="U25" i="3"/>
  <c r="T25" i="3"/>
  <c r="U24" i="3"/>
  <c r="T24" i="3"/>
  <c r="U23" i="3"/>
  <c r="T23" i="3"/>
  <c r="U22" i="3"/>
  <c r="T22" i="3"/>
  <c r="U21" i="3"/>
  <c r="T21" i="3"/>
  <c r="U20" i="3"/>
  <c r="T20" i="3"/>
  <c r="U19" i="3"/>
  <c r="T19" i="3"/>
  <c r="U18" i="3"/>
  <c r="T18" i="3"/>
  <c r="U17" i="3"/>
  <c r="T17" i="3"/>
  <c r="U16" i="3"/>
  <c r="T16" i="3"/>
  <c r="U15" i="3"/>
  <c r="T15" i="3"/>
  <c r="U14" i="3"/>
  <c r="T14" i="3"/>
  <c r="U13" i="3"/>
  <c r="T13" i="3"/>
  <c r="U12" i="3"/>
  <c r="T12" i="3"/>
  <c r="U11" i="3"/>
  <c r="T11" i="3"/>
  <c r="U10" i="3"/>
  <c r="T10" i="3"/>
  <c r="U9" i="3"/>
  <c r="T9" i="3"/>
  <c r="U8" i="3"/>
  <c r="T8" i="3"/>
  <c r="R39" i="3"/>
  <c r="Q39" i="3"/>
  <c r="P39" i="3"/>
  <c r="O39" i="3"/>
  <c r="N39" i="3"/>
  <c r="R38" i="3"/>
  <c r="Q38" i="3"/>
  <c r="P38" i="3"/>
  <c r="O38" i="3"/>
  <c r="N38" i="3"/>
  <c r="M39" i="3"/>
  <c r="M38" i="3"/>
  <c r="J160" i="3"/>
  <c r="I160" i="3"/>
  <c r="J159" i="3"/>
  <c r="I159" i="3"/>
  <c r="J158" i="3"/>
  <c r="I158" i="3"/>
  <c r="J157" i="3"/>
  <c r="I157" i="3"/>
  <c r="J156" i="3"/>
  <c r="I156" i="3"/>
  <c r="J155" i="3"/>
  <c r="I155" i="3"/>
  <c r="J154" i="3"/>
  <c r="I154" i="3"/>
  <c r="J153" i="3"/>
  <c r="I153" i="3"/>
  <c r="J152" i="3"/>
  <c r="I152" i="3"/>
  <c r="J151" i="3"/>
  <c r="I151" i="3"/>
  <c r="J150" i="3"/>
  <c r="I150" i="3"/>
  <c r="J149" i="3"/>
  <c r="I149" i="3"/>
  <c r="J148" i="3"/>
  <c r="I148" i="3"/>
  <c r="J147" i="3"/>
  <c r="I147" i="3"/>
  <c r="J146" i="3"/>
  <c r="I146" i="3"/>
  <c r="J145" i="3"/>
  <c r="I145" i="3"/>
  <c r="J144" i="3"/>
  <c r="I144" i="3"/>
  <c r="J143" i="3"/>
  <c r="I143" i="3"/>
  <c r="J142" i="3"/>
  <c r="I142" i="3"/>
  <c r="J141" i="3"/>
  <c r="I141" i="3"/>
  <c r="J140" i="3"/>
  <c r="I140" i="3"/>
  <c r="J139" i="3"/>
  <c r="I139" i="3"/>
  <c r="J138" i="3"/>
  <c r="I138" i="3"/>
  <c r="J137" i="3"/>
  <c r="I137" i="3"/>
  <c r="J136" i="3"/>
  <c r="I136" i="3"/>
  <c r="J135" i="3"/>
  <c r="I135" i="3"/>
  <c r="J134" i="3"/>
  <c r="I134" i="3"/>
  <c r="J133" i="3"/>
  <c r="I133" i="3"/>
  <c r="J132" i="3"/>
  <c r="I132" i="3"/>
  <c r="J131" i="3"/>
  <c r="I131" i="3"/>
  <c r="G162" i="3"/>
  <c r="F162" i="3"/>
  <c r="E162" i="3"/>
  <c r="D162" i="3"/>
  <c r="C162" i="3"/>
  <c r="G161" i="3"/>
  <c r="F161" i="3"/>
  <c r="E161" i="3"/>
  <c r="D161" i="3"/>
  <c r="C161" i="3"/>
  <c r="B162" i="3"/>
  <c r="B161" i="3"/>
  <c r="G80" i="3"/>
  <c r="F80" i="3"/>
  <c r="E80" i="3"/>
  <c r="D80" i="3"/>
  <c r="C80" i="3"/>
  <c r="G79" i="3"/>
  <c r="F79" i="3"/>
  <c r="E79" i="3"/>
  <c r="D79" i="3"/>
  <c r="C79" i="3"/>
  <c r="J78" i="3"/>
  <c r="I78" i="3"/>
  <c r="J77" i="3"/>
  <c r="I77" i="3"/>
  <c r="J76" i="3"/>
  <c r="I76" i="3"/>
  <c r="J75" i="3"/>
  <c r="I75" i="3"/>
  <c r="J74" i="3"/>
  <c r="I74" i="3"/>
  <c r="J73" i="3"/>
  <c r="I73" i="3"/>
  <c r="J72" i="3"/>
  <c r="I72" i="3"/>
  <c r="J71" i="3"/>
  <c r="I71" i="3"/>
  <c r="J70" i="3"/>
  <c r="I70" i="3"/>
  <c r="J69" i="3"/>
  <c r="I69" i="3"/>
  <c r="J68" i="3"/>
  <c r="I68" i="3"/>
  <c r="J67" i="3"/>
  <c r="I67" i="3"/>
  <c r="J66" i="3"/>
  <c r="I66" i="3"/>
  <c r="J65" i="3"/>
  <c r="I65" i="3"/>
  <c r="J64" i="3"/>
  <c r="I64" i="3"/>
  <c r="J63" i="3"/>
  <c r="I63" i="3"/>
  <c r="J62" i="3"/>
  <c r="I62" i="3"/>
  <c r="J61" i="3"/>
  <c r="I61" i="3"/>
  <c r="J60" i="3"/>
  <c r="I60" i="3"/>
  <c r="J59" i="3"/>
  <c r="I59" i="3"/>
  <c r="J58" i="3"/>
  <c r="I58" i="3"/>
  <c r="J57" i="3"/>
  <c r="I57" i="3"/>
  <c r="J56" i="3"/>
  <c r="I56" i="3"/>
  <c r="J55" i="3"/>
  <c r="I55" i="3"/>
  <c r="J54" i="3"/>
  <c r="I54" i="3"/>
  <c r="J53" i="3"/>
  <c r="I53" i="3"/>
  <c r="J52" i="3"/>
  <c r="I52" i="3"/>
  <c r="J51" i="3"/>
  <c r="I51" i="3"/>
  <c r="J50" i="3"/>
  <c r="I50" i="3"/>
  <c r="J49" i="3"/>
  <c r="I49" i="3"/>
  <c r="B80" i="3"/>
  <c r="B79" i="3"/>
  <c r="J119" i="3"/>
  <c r="I119" i="3"/>
  <c r="J118" i="3"/>
  <c r="I118" i="3"/>
  <c r="J117" i="3"/>
  <c r="I117" i="3"/>
  <c r="J116" i="3"/>
  <c r="I116" i="3"/>
  <c r="J115" i="3"/>
  <c r="I115" i="3"/>
  <c r="J114" i="3"/>
  <c r="I114" i="3"/>
  <c r="J113" i="3"/>
  <c r="I113" i="3"/>
  <c r="J112" i="3"/>
  <c r="I112" i="3"/>
  <c r="J111" i="3"/>
  <c r="I111" i="3"/>
  <c r="J110" i="3"/>
  <c r="I110" i="3"/>
  <c r="J109" i="3"/>
  <c r="I109" i="3"/>
  <c r="J108" i="3"/>
  <c r="I108" i="3"/>
  <c r="J107" i="3"/>
  <c r="I107" i="3"/>
  <c r="J106" i="3"/>
  <c r="I106" i="3"/>
  <c r="J105" i="3"/>
  <c r="I105" i="3"/>
  <c r="J104" i="3"/>
  <c r="I104" i="3"/>
  <c r="J103" i="3"/>
  <c r="I103" i="3"/>
  <c r="J102" i="3"/>
  <c r="I102" i="3"/>
  <c r="J101" i="3"/>
  <c r="I101" i="3"/>
  <c r="J100" i="3"/>
  <c r="I100" i="3"/>
  <c r="J99" i="3"/>
  <c r="I99" i="3"/>
  <c r="J98" i="3"/>
  <c r="I98" i="3"/>
  <c r="J97" i="3"/>
  <c r="I97" i="3"/>
  <c r="J96" i="3"/>
  <c r="I96" i="3"/>
  <c r="J95" i="3"/>
  <c r="I95" i="3"/>
  <c r="J94" i="3"/>
  <c r="I94" i="3"/>
  <c r="J93" i="3"/>
  <c r="I93" i="3"/>
  <c r="J92" i="3"/>
  <c r="I92" i="3"/>
  <c r="J91" i="3"/>
  <c r="I91" i="3"/>
  <c r="J90" i="3"/>
  <c r="I90" i="3"/>
  <c r="G121" i="3"/>
  <c r="F121" i="3"/>
  <c r="E121" i="3"/>
  <c r="D121" i="3"/>
  <c r="C121" i="3"/>
  <c r="G120" i="3"/>
  <c r="F120" i="3"/>
  <c r="E120" i="3"/>
  <c r="D120" i="3"/>
  <c r="C120" i="3"/>
  <c r="B121" i="3"/>
  <c r="B120" i="3"/>
  <c r="J37" i="3"/>
  <c r="I37" i="3"/>
  <c r="J36" i="3"/>
  <c r="I36" i="3"/>
  <c r="AV36" i="3" s="1"/>
  <c r="J35" i="3"/>
  <c r="I35" i="3"/>
  <c r="J34" i="3"/>
  <c r="I34" i="3"/>
  <c r="J33" i="3"/>
  <c r="I33" i="3"/>
  <c r="J32" i="3"/>
  <c r="I32" i="3"/>
  <c r="AV32" i="3" s="1"/>
  <c r="J31" i="3"/>
  <c r="I31" i="3"/>
  <c r="J30" i="3"/>
  <c r="I30" i="3"/>
  <c r="J29" i="3"/>
  <c r="I29" i="3"/>
  <c r="J28" i="3"/>
  <c r="I28" i="3"/>
  <c r="AV28" i="3" s="1"/>
  <c r="J27" i="3"/>
  <c r="I27" i="3"/>
  <c r="J26" i="3"/>
  <c r="I26" i="3"/>
  <c r="J25" i="3"/>
  <c r="I25" i="3"/>
  <c r="J24" i="3"/>
  <c r="I24" i="3"/>
  <c r="AV24" i="3" s="1"/>
  <c r="J23" i="3"/>
  <c r="I23" i="3"/>
  <c r="J22" i="3"/>
  <c r="I22" i="3"/>
  <c r="J21" i="3"/>
  <c r="I21" i="3"/>
  <c r="J20" i="3"/>
  <c r="I20" i="3"/>
  <c r="AV20" i="3" s="1"/>
  <c r="J19" i="3"/>
  <c r="I19" i="3"/>
  <c r="J18" i="3"/>
  <c r="I18" i="3"/>
  <c r="J17" i="3"/>
  <c r="I17" i="3"/>
  <c r="J16" i="3"/>
  <c r="I16" i="3"/>
  <c r="AV16" i="3" s="1"/>
  <c r="J15" i="3"/>
  <c r="I15" i="3"/>
  <c r="J14" i="3"/>
  <c r="I14" i="3"/>
  <c r="J13" i="3"/>
  <c r="I13" i="3"/>
  <c r="J12" i="3"/>
  <c r="I12" i="3"/>
  <c r="AV12" i="3" s="1"/>
  <c r="J11" i="3"/>
  <c r="I11" i="3"/>
  <c r="J10" i="3"/>
  <c r="I10" i="3"/>
  <c r="J9" i="3"/>
  <c r="I9" i="3"/>
  <c r="I8" i="3"/>
  <c r="J8" i="3"/>
  <c r="G39" i="3"/>
  <c r="F39" i="3"/>
  <c r="E39" i="3"/>
  <c r="D39" i="3"/>
  <c r="C39" i="3"/>
  <c r="G38" i="3"/>
  <c r="F38" i="3"/>
  <c r="E38" i="3"/>
  <c r="D38" i="3"/>
  <c r="C38" i="3"/>
  <c r="B39" i="3"/>
  <c r="B38" i="3"/>
  <c r="AO170" i="3"/>
  <c r="AN170" i="3"/>
  <c r="AM170" i="3"/>
  <c r="AL170" i="3"/>
  <c r="AK170" i="3"/>
  <c r="AJ170" i="3"/>
  <c r="AI170" i="3"/>
  <c r="AI169" i="3"/>
  <c r="AD170" i="3"/>
  <c r="AC170" i="3"/>
  <c r="AB170" i="3"/>
  <c r="AA170" i="3"/>
  <c r="Z170" i="3"/>
  <c r="Y170" i="3"/>
  <c r="X170" i="3"/>
  <c r="X169" i="3"/>
  <c r="S170" i="3"/>
  <c r="R170" i="3"/>
  <c r="Q170" i="3"/>
  <c r="P170" i="3"/>
  <c r="O170" i="3"/>
  <c r="N170" i="3"/>
  <c r="M170" i="3"/>
  <c r="M169" i="3"/>
  <c r="H170" i="3"/>
  <c r="G170" i="3"/>
  <c r="F170" i="3"/>
  <c r="E170" i="3"/>
  <c r="D170" i="3"/>
  <c r="C170" i="3"/>
  <c r="B170" i="3"/>
  <c r="B169" i="3"/>
  <c r="AO129" i="3"/>
  <c r="AN129" i="3"/>
  <c r="AM129" i="3"/>
  <c r="AL129" i="3"/>
  <c r="AK129" i="3"/>
  <c r="AJ129" i="3"/>
  <c r="AI129" i="3"/>
  <c r="AI128" i="3"/>
  <c r="AD129" i="3"/>
  <c r="AC129" i="3"/>
  <c r="AB129" i="3"/>
  <c r="AA129" i="3"/>
  <c r="Z129" i="3"/>
  <c r="Y129" i="3"/>
  <c r="X129" i="3"/>
  <c r="X128" i="3"/>
  <c r="S129" i="3"/>
  <c r="R129" i="3"/>
  <c r="Q129" i="3"/>
  <c r="P129" i="3"/>
  <c r="O129" i="3"/>
  <c r="N129" i="3"/>
  <c r="M129" i="3"/>
  <c r="M128" i="3"/>
  <c r="H129" i="3"/>
  <c r="G129" i="3"/>
  <c r="F129" i="3"/>
  <c r="E129" i="3"/>
  <c r="D129" i="3"/>
  <c r="C129" i="3"/>
  <c r="B129" i="3"/>
  <c r="B128" i="3"/>
  <c r="AP203" i="3"/>
  <c r="AP168" i="3" s="1"/>
  <c r="AE203" i="3"/>
  <c r="AE168" i="3" s="1"/>
  <c r="AP162" i="3"/>
  <c r="AP127" i="3" s="1"/>
  <c r="AE162" i="3"/>
  <c r="AE127" i="3" s="1"/>
  <c r="E14" i="2"/>
  <c r="E13" i="2"/>
  <c r="E12" i="2"/>
  <c r="E11" i="2"/>
  <c r="E10" i="2"/>
  <c r="E9" i="2"/>
  <c r="E8" i="2"/>
  <c r="D12" i="7"/>
  <c r="C12" i="7"/>
  <c r="D11" i="7"/>
  <c r="C11" i="7"/>
  <c r="D10" i="7"/>
  <c r="C10" i="7"/>
  <c r="F9" i="4"/>
  <c r="E9" i="4"/>
  <c r="D9" i="4"/>
  <c r="C9" i="4"/>
  <c r="AO88" i="3"/>
  <c r="AN88" i="3"/>
  <c r="AM88" i="3"/>
  <c r="AL88" i="3"/>
  <c r="AK88" i="3"/>
  <c r="AJ88" i="3"/>
  <c r="AI88" i="3"/>
  <c r="AD88" i="3"/>
  <c r="AC88" i="3"/>
  <c r="AB88" i="3"/>
  <c r="AA88" i="3"/>
  <c r="Z88" i="3"/>
  <c r="Y88" i="3"/>
  <c r="X88" i="3"/>
  <c r="S88" i="3"/>
  <c r="R88" i="3"/>
  <c r="Q88" i="3"/>
  <c r="P88" i="3"/>
  <c r="O88" i="3"/>
  <c r="N88" i="3"/>
  <c r="M88" i="3"/>
  <c r="H88" i="3"/>
  <c r="G88" i="3"/>
  <c r="F88" i="3"/>
  <c r="E88" i="3"/>
  <c r="D88" i="3"/>
  <c r="C88" i="3"/>
  <c r="B88" i="3"/>
  <c r="AI87" i="3"/>
  <c r="X87" i="3"/>
  <c r="M87" i="3"/>
  <c r="B87" i="3"/>
  <c r="AP121" i="3"/>
  <c r="AP86" i="3" s="1"/>
  <c r="AE121" i="3"/>
  <c r="AE86" i="3" s="1"/>
  <c r="AO47" i="3"/>
  <c r="AN47" i="3"/>
  <c r="AM47" i="3"/>
  <c r="AL47" i="3"/>
  <c r="AK47" i="3"/>
  <c r="AJ47" i="3"/>
  <c r="AI47" i="3"/>
  <c r="AD47" i="3"/>
  <c r="AC47" i="3"/>
  <c r="AB47" i="3"/>
  <c r="AA47" i="3"/>
  <c r="Z47" i="3"/>
  <c r="Y47" i="3"/>
  <c r="X47" i="3"/>
  <c r="S47" i="3"/>
  <c r="R47" i="3"/>
  <c r="Q47" i="3"/>
  <c r="P47" i="3"/>
  <c r="O47" i="3"/>
  <c r="N47" i="3"/>
  <c r="M47" i="3"/>
  <c r="H47" i="3"/>
  <c r="G47" i="3"/>
  <c r="F47" i="3"/>
  <c r="E47" i="3"/>
  <c r="D47" i="3"/>
  <c r="C47" i="3"/>
  <c r="B47" i="3"/>
  <c r="AO6" i="3"/>
  <c r="AN6" i="3"/>
  <c r="AM6" i="3"/>
  <c r="AL6" i="3"/>
  <c r="AK6" i="3"/>
  <c r="AJ6" i="3"/>
  <c r="AI6" i="3"/>
  <c r="AD6" i="3"/>
  <c r="AC6" i="3"/>
  <c r="AB6" i="3"/>
  <c r="AA6" i="3"/>
  <c r="Z6" i="3"/>
  <c r="Y6" i="3"/>
  <c r="X6" i="3"/>
  <c r="S6" i="3"/>
  <c r="M6" i="3"/>
  <c r="N6" i="3"/>
  <c r="O6" i="3"/>
  <c r="P6" i="3"/>
  <c r="Q6" i="3"/>
  <c r="R6" i="3"/>
  <c r="H6" i="3"/>
  <c r="E15" i="8"/>
  <c r="E14" i="8"/>
  <c r="E13" i="8"/>
  <c r="E12" i="8"/>
  <c r="E11" i="8"/>
  <c r="E10" i="8"/>
  <c r="E9" i="8"/>
  <c r="D9" i="7"/>
  <c r="C9" i="7"/>
  <c r="F10" i="6"/>
  <c r="G6" i="3"/>
  <c r="F6" i="3"/>
  <c r="E6" i="3"/>
  <c r="D6" i="3"/>
  <c r="C6" i="3"/>
  <c r="B6" i="3"/>
  <c r="AW11" i="3" l="1"/>
  <c r="AW19" i="3"/>
  <c r="AW23" i="3"/>
  <c r="AV9" i="3"/>
  <c r="AV13" i="3"/>
  <c r="AV17" i="3"/>
  <c r="AV21" i="3"/>
  <c r="AV25" i="3"/>
  <c r="AV29" i="3"/>
  <c r="AV33" i="3"/>
  <c r="AV37" i="3"/>
  <c r="T121" i="3"/>
  <c r="T86" i="3" s="1"/>
  <c r="T162" i="3"/>
  <c r="T127" i="3" s="1"/>
  <c r="T203" i="3"/>
  <c r="T168" i="3" s="1"/>
  <c r="AV10" i="3"/>
  <c r="AV14" i="3"/>
  <c r="AV18" i="3"/>
  <c r="AV22" i="3"/>
  <c r="AV26" i="3"/>
  <c r="AV30" i="3"/>
  <c r="AV34" i="3"/>
  <c r="AW14" i="3"/>
  <c r="AW22" i="3"/>
  <c r="AX22" i="3" s="1"/>
  <c r="AV15" i="3"/>
  <c r="AV19" i="3"/>
  <c r="AV23" i="3"/>
  <c r="AV27" i="3"/>
  <c r="AV31" i="3"/>
  <c r="AV35" i="3"/>
  <c r="AW15" i="3"/>
  <c r="AW27" i="3"/>
  <c r="AX27" i="3" s="1"/>
  <c r="AW30" i="3"/>
  <c r="AX30" i="3" s="1"/>
  <c r="AW31" i="3"/>
  <c r="AW35" i="3"/>
  <c r="AV11" i="3"/>
  <c r="AX11" i="3" s="1"/>
  <c r="I121" i="3"/>
  <c r="I86" i="3" s="1"/>
  <c r="AX19" i="3"/>
  <c r="AX23" i="3"/>
  <c r="AW9" i="3"/>
  <c r="AW10" i="3"/>
  <c r="AW13" i="3"/>
  <c r="AX13" i="3" s="1"/>
  <c r="AW17" i="3"/>
  <c r="AX17" i="3" s="1"/>
  <c r="AW18" i="3"/>
  <c r="AX18" i="3" s="1"/>
  <c r="AW21" i="3"/>
  <c r="AW25" i="3"/>
  <c r="AW26" i="3"/>
  <c r="AW29" i="3"/>
  <c r="AW33" i="3"/>
  <c r="AW34" i="3"/>
  <c r="AX34" i="3" s="1"/>
  <c r="AW37" i="3"/>
  <c r="E10" i="6"/>
  <c r="AW8" i="3"/>
  <c r="AV8" i="3"/>
  <c r="AW12" i="3"/>
  <c r="AX12" i="3" s="1"/>
  <c r="AW16" i="3"/>
  <c r="AX16" i="3" s="1"/>
  <c r="AW20" i="3"/>
  <c r="AX20" i="3" s="1"/>
  <c r="AW24" i="3"/>
  <c r="AX24" i="3" s="1"/>
  <c r="AW28" i="3"/>
  <c r="AX28" i="3" s="1"/>
  <c r="AW32" i="3"/>
  <c r="AX32" i="3" s="1"/>
  <c r="AW36" i="3"/>
  <c r="AX36" i="3" s="1"/>
  <c r="I203" i="3"/>
  <c r="I168" i="3" s="1"/>
  <c r="I162" i="3"/>
  <c r="I127" i="3" s="1"/>
  <c r="T39" i="3"/>
  <c r="AE39" i="3"/>
  <c r="AP39" i="3"/>
  <c r="AP4" i="3" s="1"/>
  <c r="I80" i="3"/>
  <c r="I45" i="3" s="1"/>
  <c r="T80" i="3"/>
  <c r="T45" i="3" s="1"/>
  <c r="AE80" i="3"/>
  <c r="AE45" i="3" s="1"/>
  <c r="AP80" i="3"/>
  <c r="AP45" i="3" s="1"/>
  <c r="I39" i="3"/>
  <c r="AX9" i="3" l="1"/>
  <c r="AX14" i="3"/>
  <c r="AX25" i="3"/>
  <c r="AX31" i="3"/>
  <c r="AX26" i="3"/>
  <c r="AX21" i="3"/>
  <c r="AX10" i="3"/>
  <c r="AX37" i="3"/>
  <c r="AX33" i="3"/>
  <c r="AX15" i="3"/>
  <c r="AX29" i="3"/>
  <c r="AX35" i="3"/>
  <c r="AX8" i="3"/>
  <c r="AE4" i="3"/>
  <c r="T4" i="3"/>
  <c r="I4" i="3"/>
  <c r="K10" i="6" l="1"/>
  <c r="I10" i="6"/>
  <c r="J10" i="6" s="1"/>
  <c r="J29" i="6" l="1"/>
  <c r="J25" i="6"/>
  <c r="J21" i="6"/>
  <c r="J17" i="6"/>
  <c r="J13" i="6"/>
  <c r="J26" i="6"/>
  <c r="J18" i="6"/>
  <c r="J28" i="6"/>
  <c r="J24" i="6"/>
  <c r="J20" i="6"/>
  <c r="J16" i="6"/>
  <c r="J12" i="6"/>
  <c r="J22" i="6"/>
  <c r="J27" i="6"/>
  <c r="J23" i="6"/>
  <c r="J19" i="6"/>
  <c r="J15" i="6"/>
  <c r="J11" i="6"/>
  <c r="J14" i="6"/>
  <c r="L18" i="6"/>
  <c r="L26" i="6"/>
  <c r="L10" i="6"/>
  <c r="L14" i="6"/>
  <c r="L12" i="6"/>
  <c r="L27" i="6"/>
  <c r="L16" i="6"/>
  <c r="L28" i="6"/>
  <c r="L15" i="6"/>
  <c r="L13" i="6"/>
  <c r="L11" i="6"/>
  <c r="L17" i="6"/>
  <c r="L22" i="6"/>
  <c r="L19" i="6"/>
  <c r="L21" i="6"/>
  <c r="L20" i="6"/>
  <c r="L25" i="6"/>
  <c r="L24" i="6"/>
  <c r="L29" i="6"/>
  <c r="L23" i="6"/>
</calcChain>
</file>

<file path=xl/sharedStrings.xml><?xml version="1.0" encoding="utf-8"?>
<sst xmlns="http://schemas.openxmlformats.org/spreadsheetml/2006/main" count="4292" uniqueCount="420">
  <si>
    <t>Team # 1</t>
  </si>
  <si>
    <t>Team Name</t>
  </si>
  <si>
    <t>Company Name</t>
  </si>
  <si>
    <t>Field Team Members</t>
  </si>
  <si>
    <t>#1</t>
  </si>
  <si>
    <t>#2</t>
  </si>
  <si>
    <t>#3</t>
  </si>
  <si>
    <t>#4</t>
  </si>
  <si>
    <t>#5</t>
  </si>
  <si>
    <t>#6</t>
  </si>
  <si>
    <t># C</t>
  </si>
  <si>
    <t># W</t>
  </si>
  <si>
    <t>c</t>
  </si>
  <si>
    <t>w</t>
  </si>
  <si>
    <t>c =</t>
  </si>
  <si>
    <t>w =</t>
  </si>
  <si>
    <t>Written Field Test</t>
  </si>
  <si>
    <t>Question No.</t>
  </si>
  <si>
    <t>First Aid Team</t>
  </si>
  <si>
    <t>Team Draw</t>
  </si>
  <si>
    <t>First-aid Team</t>
  </si>
  <si>
    <t>Total Discounts</t>
  </si>
  <si>
    <t xml:space="preserve"> </t>
  </si>
  <si>
    <t>Company</t>
  </si>
  <si>
    <t>Team Draw No.</t>
  </si>
  <si>
    <t>Written Exam Score</t>
  </si>
  <si>
    <t>First Aid</t>
  </si>
  <si>
    <t>Team Trainer</t>
  </si>
  <si>
    <t>Team #</t>
  </si>
  <si>
    <t>Multi-Gas Inst. Chk</t>
  </si>
  <si>
    <t>Written Test #1</t>
  </si>
  <si>
    <t>Written Test #2</t>
  </si>
  <si>
    <t xml:space="preserve">Time To Complete </t>
  </si>
  <si>
    <t>Total Disounts</t>
  </si>
  <si>
    <t>Team # 2</t>
  </si>
  <si>
    <t>Team # 3</t>
  </si>
  <si>
    <t>Team # 4</t>
  </si>
  <si>
    <t>Team # 5</t>
  </si>
  <si>
    <t>Team # 6</t>
  </si>
  <si>
    <t>Team # 7</t>
  </si>
  <si>
    <t>Team # 8</t>
  </si>
  <si>
    <t>Team # 9</t>
  </si>
  <si>
    <t>Team # 10</t>
  </si>
  <si>
    <t>Team # 11</t>
  </si>
  <si>
    <t>Team # 12</t>
  </si>
  <si>
    <t>First Aid Team Sheet</t>
  </si>
  <si>
    <t>Final Rollup Sheet</t>
  </si>
  <si>
    <t>Judge #1</t>
  </si>
  <si>
    <t>Judge #2</t>
  </si>
  <si>
    <t>Surf.</t>
  </si>
  <si>
    <t>UG</t>
  </si>
  <si>
    <t>Team Captain #1</t>
  </si>
  <si>
    <t xml:space="preserve">Team Captain   </t>
  </si>
  <si>
    <t>Map Discount</t>
  </si>
  <si>
    <t>Time Discount</t>
  </si>
  <si>
    <t>Recorded Field Time</t>
  </si>
  <si>
    <t>Subtotal Discounts</t>
  </si>
  <si>
    <t>Appeals Subtracted</t>
  </si>
  <si>
    <t>Total Field Score</t>
  </si>
  <si>
    <t>Alternate</t>
  </si>
  <si>
    <t>Team No.</t>
  </si>
  <si>
    <t>Correct =</t>
  </si>
  <si>
    <t>Wrong =</t>
  </si>
  <si>
    <t>NOTE:  Alternate score is not included in the total score</t>
  </si>
  <si>
    <t>Written Team Trainer Test</t>
  </si>
  <si>
    <t>Written Tm Fld Test</t>
  </si>
  <si>
    <t>NOTE:  DO NOT Enter data in color filled cells</t>
  </si>
  <si>
    <t>Team # 13</t>
  </si>
  <si>
    <t>Team # 14</t>
  </si>
  <si>
    <t>Team # 15</t>
  </si>
  <si>
    <t>Team # 16</t>
  </si>
  <si>
    <t>Team # 17</t>
  </si>
  <si>
    <t>Team # 18</t>
  </si>
  <si>
    <t>Team # 19</t>
  </si>
  <si>
    <t>Mine 19</t>
  </si>
  <si>
    <t>Team 19</t>
  </si>
  <si>
    <t>Jon Q Trainer 19</t>
  </si>
  <si>
    <t>John Q. Miner 110</t>
  </si>
  <si>
    <t>John Q. Miner 111</t>
  </si>
  <si>
    <t>John Q. Miner 112</t>
  </si>
  <si>
    <t>John Q. Miner 113</t>
  </si>
  <si>
    <t>John Q. Miner 114</t>
  </si>
  <si>
    <t>Alternate 19</t>
  </si>
  <si>
    <t>John Q. Benchman 37</t>
  </si>
  <si>
    <t>John Q. Benchman 38</t>
  </si>
  <si>
    <t>John First Aid 55</t>
  </si>
  <si>
    <t>John First Aid 56</t>
  </si>
  <si>
    <t>John First Aid 57</t>
  </si>
  <si>
    <t>Team # 20</t>
  </si>
  <si>
    <t>Mine 20</t>
  </si>
  <si>
    <t>Team 20</t>
  </si>
  <si>
    <t>Jon Q Trainer 20</t>
  </si>
  <si>
    <t>John Q. Miner 115</t>
  </si>
  <si>
    <t>John Q. Miner 116</t>
  </si>
  <si>
    <t>John Q. Miner 117</t>
  </si>
  <si>
    <t>John Q. Miner 118</t>
  </si>
  <si>
    <t>John Q. Miner 119</t>
  </si>
  <si>
    <t>John Q. Miner 120</t>
  </si>
  <si>
    <t>Alternate 20</t>
  </si>
  <si>
    <t>John Q. Benchman 39</t>
  </si>
  <si>
    <t>John Q. Benchman 40</t>
  </si>
  <si>
    <t>John First Aid 58</t>
  </si>
  <si>
    <t>John First Aid 59</t>
  </si>
  <si>
    <t>John First Aid 60</t>
  </si>
  <si>
    <t>Team 19 1st Aid</t>
  </si>
  <si>
    <t>Team 20 1st Aid</t>
  </si>
  <si>
    <t>Written Field Test Question Summary</t>
  </si>
  <si>
    <t>% wrong</t>
  </si>
  <si>
    <t>Question to look at</t>
  </si>
  <si>
    <t>Solvay Silver</t>
  </si>
  <si>
    <t>Solvay Blue</t>
  </si>
  <si>
    <t>Tata Black</t>
  </si>
  <si>
    <t>Joe Thompson</t>
  </si>
  <si>
    <t>Chris Schumann</t>
  </si>
  <si>
    <t>Avg time</t>
  </si>
  <si>
    <t>Technician Team Sheet</t>
  </si>
  <si>
    <t>Technician Team</t>
  </si>
  <si>
    <t xml:space="preserve">Technician Team </t>
  </si>
  <si>
    <t>Martin Marietta</t>
  </si>
  <si>
    <t>Georgia Pacific</t>
  </si>
  <si>
    <t>Ken Wanamaker</t>
  </si>
  <si>
    <t>Donovan Bradley</t>
  </si>
  <si>
    <t>Dan Haines</t>
  </si>
  <si>
    <t>Glen Warren</t>
  </si>
  <si>
    <t>Brice Matthews</t>
  </si>
  <si>
    <t>Gary Hutson</t>
  </si>
  <si>
    <t>Valeria Adkins</t>
  </si>
  <si>
    <t>Buck Jackson</t>
  </si>
  <si>
    <t>Field Problem Sheet Day 1</t>
  </si>
  <si>
    <t>Field problem points Day 2</t>
  </si>
  <si>
    <t>Field problem points Day 1</t>
  </si>
  <si>
    <t>Field Problem Sheet Day 2</t>
  </si>
  <si>
    <t>Field Problem Total</t>
  </si>
  <si>
    <t>Team Master Sheet</t>
  </si>
  <si>
    <t>John Q. Miner 121</t>
  </si>
  <si>
    <r>
      <t xml:space="preserve">Team Name  </t>
    </r>
    <r>
      <rPr>
        <b/>
        <sz val="11"/>
        <color theme="1"/>
        <rFont val="Calibri"/>
        <family val="2"/>
      </rPr>
      <t>→</t>
    </r>
  </si>
  <si>
    <t>auto rank</t>
  </si>
  <si>
    <t>Scores - Discounts</t>
  </si>
  <si>
    <t>auto-rank  least discounts</t>
  </si>
  <si>
    <t>Written Team Field Test</t>
  </si>
  <si>
    <t>Judges Score Card</t>
  </si>
  <si>
    <t>B</t>
  </si>
  <si>
    <t>E</t>
  </si>
  <si>
    <t>H</t>
  </si>
  <si>
    <t>K</t>
  </si>
  <si>
    <t>line #</t>
  </si>
  <si>
    <t>Overall</t>
  </si>
  <si>
    <t>Field</t>
  </si>
  <si>
    <t>Climax Molybdenum Henderson</t>
  </si>
  <si>
    <t>Henderson Blue</t>
  </si>
  <si>
    <t>Henderson Red</t>
  </si>
  <si>
    <t>Dennis Schwear</t>
  </si>
  <si>
    <t>Gabe Brecht</t>
  </si>
  <si>
    <t>Matt Aptt</t>
  </si>
  <si>
    <t>Jared Hayward</t>
  </si>
  <si>
    <t>Ricky Vanduyn</t>
  </si>
  <si>
    <t>Scott Pennell</t>
  </si>
  <si>
    <t>Miles Saracino</t>
  </si>
  <si>
    <t>other guest Dominick Patti</t>
  </si>
  <si>
    <t>Ande Michaelis</t>
  </si>
  <si>
    <t>Jennifer Van Voorst</t>
  </si>
  <si>
    <t>Kyle Rhone</t>
  </si>
  <si>
    <t>Neal Wolfe</t>
  </si>
  <si>
    <t>Porter Noble</t>
  </si>
  <si>
    <t>Tom Clark</t>
  </si>
  <si>
    <t>John Munoz</t>
  </si>
  <si>
    <t>other guest Derek Martinez</t>
  </si>
  <si>
    <t>5='Team Master Sheet'!$B$34</t>
  </si>
  <si>
    <t>BG4  MX6</t>
  </si>
  <si>
    <t>Solvay Chemicals Inc.</t>
  </si>
  <si>
    <t>Gerald Marfield</t>
  </si>
  <si>
    <t>Casey Sellof</t>
  </si>
  <si>
    <t>Hank Schoengarth</t>
  </si>
  <si>
    <t>Jason Wadsworth</t>
  </si>
  <si>
    <t>Richard Dolezal</t>
  </si>
  <si>
    <t>Lou Mele</t>
  </si>
  <si>
    <t>Dan Linford</t>
  </si>
  <si>
    <t>Chad Rawlings</t>
  </si>
  <si>
    <t>Jamie Castillon</t>
  </si>
  <si>
    <t>Larry Hickerson</t>
  </si>
  <si>
    <t>Jamie McGillis</t>
  </si>
  <si>
    <t>David Rae</t>
  </si>
  <si>
    <t>Dan Paoli</t>
  </si>
  <si>
    <t>BG4     MX6</t>
  </si>
  <si>
    <t>BG4   MX6</t>
  </si>
  <si>
    <t>Jeff Jetmore Rowdy Heiser</t>
  </si>
  <si>
    <t>Martin Marietta Blue</t>
  </si>
  <si>
    <t>Ryan Bender</t>
  </si>
  <si>
    <t>Cory Nixon</t>
  </si>
  <si>
    <t>Corey Clark</t>
  </si>
  <si>
    <t>Josh Olson</t>
  </si>
  <si>
    <t>Asron Walters</t>
  </si>
  <si>
    <t>Tyler Long</t>
  </si>
  <si>
    <t>Randy Cunningham</t>
  </si>
  <si>
    <t>Kaitlyn OConnell</t>
  </si>
  <si>
    <t>240R   MX6</t>
  </si>
  <si>
    <t>Aaron Walters</t>
  </si>
  <si>
    <t>Morton Salt</t>
  </si>
  <si>
    <t>Team Texas</t>
  </si>
  <si>
    <t>John Teague</t>
  </si>
  <si>
    <t>Blake Teague</t>
  </si>
  <si>
    <t>James Mullins</t>
  </si>
  <si>
    <t>Paul Iley</t>
  </si>
  <si>
    <t>Robin Ulrick</t>
  </si>
  <si>
    <t>Kyle Rumfield</t>
  </si>
  <si>
    <t>Paul Rose</t>
  </si>
  <si>
    <t>Eddie Paul Stanley</t>
  </si>
  <si>
    <t>GR Coffman</t>
  </si>
  <si>
    <t>other guest G R Coffman</t>
  </si>
  <si>
    <t>Georgia Pacific Mine Rescue</t>
  </si>
  <si>
    <t>Valeris Adkins</t>
  </si>
  <si>
    <t>Central Plains Cement</t>
  </si>
  <si>
    <t xml:space="preserve">Central Plains Cement / Talon </t>
  </si>
  <si>
    <t>Steven Rouse</t>
  </si>
  <si>
    <t>Anthony Gibbons</t>
  </si>
  <si>
    <t>Jodan Van Winkle</t>
  </si>
  <si>
    <t>Jason Holcomb</t>
  </si>
  <si>
    <t>Jose Zavala</t>
  </si>
  <si>
    <t>Jake Kinnamen</t>
  </si>
  <si>
    <t>Carmeuse Lime and Stone</t>
  </si>
  <si>
    <t>Rangers</t>
  </si>
  <si>
    <t>Anthony Payne</t>
  </si>
  <si>
    <t>Gene Buck</t>
  </si>
  <si>
    <t>Travis Smith</t>
  </si>
  <si>
    <t>Chris Hayes</t>
  </si>
  <si>
    <t>Rodney Cope</t>
  </si>
  <si>
    <t>Lee Luttrell</t>
  </si>
  <si>
    <t>Josh Wynn</t>
  </si>
  <si>
    <t>Colorado Front Range Mine Rescue</t>
  </si>
  <si>
    <t>Front Range Mine Rescue</t>
  </si>
  <si>
    <t>Matt Collins</t>
  </si>
  <si>
    <t>Jean-Paul Brewer</t>
  </si>
  <si>
    <t>Alan Patrick Janda</t>
  </si>
  <si>
    <t>Derek Blake</t>
  </si>
  <si>
    <t>David Hunsicker</t>
  </si>
  <si>
    <t>Ramon Nelson</t>
  </si>
  <si>
    <t>other guest Greg Buck</t>
  </si>
  <si>
    <t>Joel Sorensen</t>
  </si>
  <si>
    <t>Carmeuse Lime</t>
  </si>
  <si>
    <t>Raiders</t>
  </si>
  <si>
    <t>Kenny Heater</t>
  </si>
  <si>
    <t>Jason Howard</t>
  </si>
  <si>
    <t>Steven Smith</t>
  </si>
  <si>
    <t>Tony Savage</t>
  </si>
  <si>
    <t>Jeremie Bretz</t>
  </si>
  <si>
    <t>Ren Ramer</t>
  </si>
  <si>
    <t>David Logan</t>
  </si>
  <si>
    <t>Mike Mitchell</t>
  </si>
  <si>
    <t>other guest Ryan Meek</t>
  </si>
  <si>
    <t>Colorado School of Mines</t>
  </si>
  <si>
    <t>Page Christie</t>
  </si>
  <si>
    <t>Jared Mullins</t>
  </si>
  <si>
    <t>Chloe Poindexter</t>
  </si>
  <si>
    <t>Jaume Martinez Calvo</t>
  </si>
  <si>
    <t>Sarah Vanhoole</t>
  </si>
  <si>
    <t>Zachary Ogden</t>
  </si>
  <si>
    <t>Martina Gilbert</t>
  </si>
  <si>
    <t>Paige Christie</t>
  </si>
  <si>
    <t>Tata Chemicals</t>
  </si>
  <si>
    <t>Tommy Graham</t>
  </si>
  <si>
    <t>Curt Cooley</t>
  </si>
  <si>
    <t>Kale Pitt</t>
  </si>
  <si>
    <t>Chris Commerer</t>
  </si>
  <si>
    <t>Jon Tysver</t>
  </si>
  <si>
    <t>Cody Brady</t>
  </si>
  <si>
    <t>Cody Ungaro</t>
  </si>
  <si>
    <t>Caleb Piper</t>
  </si>
  <si>
    <t>Nyrstar</t>
  </si>
  <si>
    <t>Nyrstar Grey</t>
  </si>
  <si>
    <t>Brian Millington</t>
  </si>
  <si>
    <t>Wayne Vineyard</t>
  </si>
  <si>
    <t>Adam Whittaker</t>
  </si>
  <si>
    <t>Zach Noe</t>
  </si>
  <si>
    <t>Philip May</t>
  </si>
  <si>
    <t>Michael Robb</t>
  </si>
  <si>
    <t>Evan Gulling</t>
  </si>
  <si>
    <t>Anthony Calk</t>
  </si>
  <si>
    <t>Newmont Gold Corp.</t>
  </si>
  <si>
    <t>CC&amp;V Team Black</t>
  </si>
  <si>
    <t>CC&amp;V Team Red</t>
  </si>
  <si>
    <t>Frank Archueleta</t>
  </si>
  <si>
    <t>Taylor Spinuzzi</t>
  </si>
  <si>
    <t>Sunday Burrnette</t>
  </si>
  <si>
    <t>Heather Archuleta</t>
  </si>
  <si>
    <t>Climax Molybdenum</t>
  </si>
  <si>
    <t>Climax Mine Rescue</t>
  </si>
  <si>
    <t>P Michael Rodriguez</t>
  </si>
  <si>
    <t>Theresa Porvznick</t>
  </si>
  <si>
    <t>Phillip Rodriguez</t>
  </si>
  <si>
    <t>na</t>
  </si>
  <si>
    <t>Blue Team - CSM</t>
  </si>
  <si>
    <t>Team Trainer or Captain</t>
  </si>
  <si>
    <t>August 12 - 15, 2019</t>
  </si>
  <si>
    <t>Embassy Suites Loveland, Colorado</t>
  </si>
  <si>
    <t>Please check member names &amp; spelling</t>
  </si>
  <si>
    <t>NWP Waste Isloation Pilot Plant</t>
  </si>
  <si>
    <t>WIPP Blue</t>
  </si>
  <si>
    <t>Richard West</t>
  </si>
  <si>
    <t>Nico Dominguez</t>
  </si>
  <si>
    <t>Colton Ridgway</t>
  </si>
  <si>
    <t>Mark Long Jr.</t>
  </si>
  <si>
    <t>Manny Marquez</t>
  </si>
  <si>
    <t>Jim Pearce</t>
  </si>
  <si>
    <t>Chris Dominguez</t>
  </si>
  <si>
    <t>Gary Kessker</t>
  </si>
  <si>
    <t>other guest   Ed Keyser</t>
  </si>
  <si>
    <t>and first aid judges score card</t>
  </si>
  <si>
    <t>Henderson Blue, Empire, CO</t>
  </si>
  <si>
    <t>Henderson Red, Empire, CO</t>
  </si>
  <si>
    <t>Solvay Blue, Green River, WY</t>
  </si>
  <si>
    <t>Solvay Silver, Green River, WY</t>
  </si>
  <si>
    <t>Raiders, Maysville, KY</t>
  </si>
  <si>
    <t>Blue Team - CSM, Golden, CO</t>
  </si>
  <si>
    <t>Tata Black, Green River, WY</t>
  </si>
  <si>
    <t>Nyrstar Grey, Strawberry Plains, TN</t>
  </si>
  <si>
    <t>CC&amp;V Team Red, Victor, CO</t>
  </si>
  <si>
    <t>CC&amp;V Team Black, Victor, CO</t>
  </si>
  <si>
    <t>Climax Mine Rescue, Climax, CO</t>
  </si>
  <si>
    <t>WIPP Blue, Carlsbad, NM</t>
  </si>
  <si>
    <t>Rangers, Luttrell, TN</t>
  </si>
  <si>
    <t>Front Range Mine Rescue, Idaho Springs, CO</t>
  </si>
  <si>
    <t>Team Texas, Grand Saline, TX</t>
  </si>
  <si>
    <t>Georgia Pacific Mine Rescue, Blue Rapids, KS</t>
  </si>
  <si>
    <t>Central Plains Cement / Talon, Sugar Creek, MO</t>
  </si>
  <si>
    <t>Martin Marietta Blue, Fort Calhoun, NE</t>
  </si>
  <si>
    <t>Rocky Mountain Mine Rescue Council</t>
  </si>
  <si>
    <t>2) calc avg time for all teams &amp; round to next highest minute</t>
  </si>
  <si>
    <t>3) 0.5 discounts for each minute over average time</t>
  </si>
  <si>
    <t>Rounded  avg</t>
  </si>
  <si>
    <t>Rounded Time (Min)</t>
  </si>
  <si>
    <t>4) DO NOT ENTER 0 in rounded time for non participating teams</t>
  </si>
  <si>
    <t>2019 Colorado Regional Mine Rescue, First Aid &amp; Team Technician Contest</t>
  </si>
  <si>
    <t>Rocky Mountain Mine Rescue Council * Colorado Division of Reclamation, Mining &amp; Safety * Colorado Mining Association</t>
  </si>
  <si>
    <t>August 12 - 15, 2019, Loveland, CO</t>
  </si>
  <si>
    <t>High discounts entered for teams  not participating in Team Tech competition</t>
  </si>
  <si>
    <t>Input W's for the wrong answers to each question; don’t worry about C's. For Teams not participating in Team Trainer competition</t>
  </si>
  <si>
    <t xml:space="preserve">1) round time to next highest minute </t>
  </si>
  <si>
    <t xml:space="preserve">Time Discount = </t>
  </si>
  <si>
    <t>High discounts entered for teams  not participating in Field Problem competition</t>
  </si>
  <si>
    <t>1h02m18</t>
  </si>
  <si>
    <t>Jeff Jetmore</t>
  </si>
  <si>
    <t>1h08m46</t>
  </si>
  <si>
    <t>1h15m</t>
  </si>
  <si>
    <t>1h08m22</t>
  </si>
  <si>
    <t>1h05m44s</t>
  </si>
  <si>
    <t>1h11m09s</t>
  </si>
  <si>
    <t>1h05m25s</t>
  </si>
  <si>
    <t>1h06m28s</t>
  </si>
  <si>
    <t>1h03m58</t>
  </si>
  <si>
    <t>1h02m57s</t>
  </si>
  <si>
    <t>1h04m38s</t>
  </si>
  <si>
    <t>1h04m01s</t>
  </si>
  <si>
    <t>Empire, CO</t>
  </si>
  <si>
    <t>Green River, WY</t>
  </si>
  <si>
    <t>Maysville, KY</t>
  </si>
  <si>
    <t>Luttrell, TN</t>
  </si>
  <si>
    <t>Victor, CO</t>
  </si>
  <si>
    <t>Climax, CO</t>
  </si>
  <si>
    <t>Carlsbad, NM</t>
  </si>
  <si>
    <t>James Narboe</t>
  </si>
  <si>
    <t>Matt Fossadier</t>
  </si>
  <si>
    <t>Grand Saline, TX</t>
  </si>
  <si>
    <t>Theresa Poruznick</t>
  </si>
  <si>
    <t>Fort Calhoun, NE</t>
  </si>
  <si>
    <t>Sugar Creek, MO</t>
  </si>
  <si>
    <t>Sarah Van Hook</t>
  </si>
  <si>
    <t>Golden, CO</t>
  </si>
  <si>
    <t>Idaho Springs, CO</t>
  </si>
  <si>
    <t>Blue Rapids, KS</t>
  </si>
  <si>
    <t>Strawberry Plains, TN</t>
  </si>
  <si>
    <t>out</t>
  </si>
  <si>
    <t>DQ</t>
  </si>
  <si>
    <t>1h08m39s</t>
  </si>
  <si>
    <t>57m15s</t>
  </si>
  <si>
    <t>1h06m32s</t>
  </si>
  <si>
    <t>1h12m50s</t>
  </si>
  <si>
    <t>1h05m28s</t>
  </si>
  <si>
    <t>1h01m38s</t>
  </si>
  <si>
    <t>1h13m08s</t>
  </si>
  <si>
    <t>1h15m0s</t>
  </si>
  <si>
    <t>1h13m25s</t>
  </si>
  <si>
    <t>1h09m12s</t>
  </si>
  <si>
    <t>+ 1000 to give low rank</t>
  </si>
  <si>
    <t>Greg Raley</t>
  </si>
  <si>
    <t>Shawn Noonan</t>
  </si>
  <si>
    <t>28m27s</t>
  </si>
  <si>
    <t>12m02s</t>
  </si>
  <si>
    <t>20m</t>
  </si>
  <si>
    <t>28m29s</t>
  </si>
  <si>
    <t>19m38s</t>
  </si>
  <si>
    <t>13m14s</t>
  </si>
  <si>
    <t>entered points in team tech sheet</t>
  </si>
  <si>
    <t>High discounts entered for teams not participating in First Aid competition</t>
  </si>
  <si>
    <t>27m32s</t>
  </si>
  <si>
    <t>13m58s</t>
  </si>
  <si>
    <t>22m49s</t>
  </si>
  <si>
    <t>Apparatus Chk Prob Diag</t>
  </si>
  <si>
    <t>auto ranking</t>
  </si>
  <si>
    <t>Time</t>
  </si>
  <si>
    <t>18m51s</t>
  </si>
  <si>
    <t>16m29</t>
  </si>
  <si>
    <t>29m33s</t>
  </si>
  <si>
    <t>25m21s</t>
  </si>
  <si>
    <t>18m55s</t>
  </si>
  <si>
    <t>14m49s</t>
  </si>
  <si>
    <t>21m25s</t>
  </si>
  <si>
    <t>Domonick Patti</t>
  </si>
  <si>
    <t>Dominick Patti</t>
  </si>
  <si>
    <t>15m33s</t>
  </si>
  <si>
    <t>Final review</t>
  </si>
  <si>
    <t>21m16s</t>
  </si>
  <si>
    <t>21m37s</t>
  </si>
  <si>
    <t>16m38s</t>
  </si>
  <si>
    <t>19m51s</t>
  </si>
  <si>
    <t>8m21s</t>
  </si>
  <si>
    <t>21m23s</t>
  </si>
  <si>
    <t>16m08s</t>
  </si>
  <si>
    <t>24m53s</t>
  </si>
  <si>
    <t>v</t>
  </si>
  <si>
    <t>30m00s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</si>
</sst>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0.0;[Red]0.0"/>
  </numFmts>
  <fonts count="3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E5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DCCCB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medium">
        <color indexed="64"/>
      </top>
      <bottom/>
      <diagonal/>
    </border>
    <border>
      <left style="mediumDash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0">
    <xf numFmtId="0" fontId="0" fillId="0" borderId="0" xfId="0"/>
    <xf numFmtId="0" fontId="0" fillId="0" borderId="0" xfId="0" applyAlignment="1">
      <alignment horizontal="center"/>
    </xf>
    <xf numFmtId="0" fontId="1" fillId="2" borderId="2" xfId="0" applyFont="1" applyFill="1" applyBorder="1"/>
    <xf numFmtId="0" fontId="0" fillId="0" borderId="3" xfId="0" applyBorder="1"/>
    <xf numFmtId="0" fontId="1" fillId="2" borderId="4" xfId="0" applyFont="1" applyFill="1" applyBorder="1"/>
    <xf numFmtId="0" fontId="0" fillId="0" borderId="5" xfId="0" applyBorder="1"/>
    <xf numFmtId="0" fontId="1" fillId="2" borderId="6" xfId="0" applyFont="1" applyFill="1" applyBorder="1" applyAlignment="1">
      <alignment horizontal="right"/>
    </xf>
    <xf numFmtId="0" fontId="0" fillId="0" borderId="7" xfId="0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0" xfId="0" applyBorder="1"/>
    <xf numFmtId="0" fontId="1" fillId="2" borderId="8" xfId="0" applyFont="1" applyFill="1" applyBorder="1"/>
    <xf numFmtId="0" fontId="0" fillId="0" borderId="5" xfId="0" applyFill="1" applyBorder="1" applyAlignment="1">
      <alignment horizontal="center"/>
    </xf>
    <xf numFmtId="0" fontId="1" fillId="2" borderId="10" xfId="0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/>
    <xf numFmtId="1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center"/>
    </xf>
    <xf numFmtId="0" fontId="1" fillId="2" borderId="30" xfId="0" applyFont="1" applyFill="1" applyBorder="1"/>
    <xf numFmtId="0" fontId="0" fillId="2" borderId="21" xfId="0" applyFill="1" applyBorder="1"/>
    <xf numFmtId="0" fontId="0" fillId="2" borderId="30" xfId="0" applyFill="1" applyBorder="1"/>
    <xf numFmtId="0" fontId="0" fillId="0" borderId="27" xfId="0" applyBorder="1" applyAlignment="1">
      <alignment horizontal="center"/>
    </xf>
    <xf numFmtId="0" fontId="1" fillId="2" borderId="2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2" fillId="15" borderId="25" xfId="0" applyFont="1" applyFill="1" applyBorder="1" applyAlignment="1">
      <alignment horizontal="center"/>
    </xf>
    <xf numFmtId="0" fontId="2" fillId="15" borderId="16" xfId="0" applyFont="1" applyFill="1" applyBorder="1" applyAlignment="1">
      <alignment horizontal="center"/>
    </xf>
    <xf numFmtId="0" fontId="2" fillId="15" borderId="17" xfId="0" applyFont="1" applyFill="1" applyBorder="1" applyAlignment="1">
      <alignment horizontal="center"/>
    </xf>
    <xf numFmtId="0" fontId="0" fillId="15" borderId="35" xfId="0" applyFill="1" applyBorder="1" applyAlignment="1">
      <alignment horizontal="center"/>
    </xf>
    <xf numFmtId="0" fontId="3" fillId="15" borderId="17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5" borderId="17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1" fontId="7" fillId="0" borderId="36" xfId="0" applyNumberFormat="1" applyFont="1" applyFill="1" applyBorder="1" applyAlignment="1">
      <alignment horizontal="center"/>
    </xf>
    <xf numFmtId="0" fontId="1" fillId="11" borderId="16" xfId="0" applyFont="1" applyFill="1" applyBorder="1" applyAlignment="1">
      <alignment horizontal="center"/>
    </xf>
    <xf numFmtId="0" fontId="1" fillId="11" borderId="17" xfId="0" applyFont="1" applyFill="1" applyBorder="1" applyAlignment="1">
      <alignment horizontal="center"/>
    </xf>
    <xf numFmtId="0" fontId="0" fillId="11" borderId="0" xfId="0" applyFill="1" applyAlignment="1">
      <alignment horizontal="right"/>
    </xf>
    <xf numFmtId="0" fontId="2" fillId="11" borderId="0" xfId="0" applyFont="1" applyFill="1" applyAlignment="1">
      <alignment horizontal="center"/>
    </xf>
    <xf numFmtId="0" fontId="1" fillId="11" borderId="44" xfId="0" applyFont="1" applyFill="1" applyBorder="1" applyAlignment="1">
      <alignment horizontal="center"/>
    </xf>
    <xf numFmtId="0" fontId="1" fillId="11" borderId="45" xfId="0" applyFont="1" applyFill="1" applyBorder="1" applyAlignment="1">
      <alignment horizontal="center"/>
    </xf>
    <xf numFmtId="0" fontId="1" fillId="11" borderId="46" xfId="0" applyFont="1" applyFill="1" applyBorder="1" applyAlignment="1">
      <alignment horizontal="center"/>
    </xf>
    <xf numFmtId="0" fontId="2" fillId="11" borderId="25" xfId="0" applyFont="1" applyFill="1" applyBorder="1" applyAlignment="1">
      <alignment horizontal="right"/>
    </xf>
    <xf numFmtId="0" fontId="0" fillId="11" borderId="14" xfId="0" applyFill="1" applyBorder="1" applyAlignment="1">
      <alignment horizontal="center"/>
    </xf>
    <xf numFmtId="0" fontId="3" fillId="11" borderId="13" xfId="0" quotePrefix="1" applyFont="1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16" borderId="0" xfId="0" applyFont="1" applyFill="1" applyBorder="1"/>
    <xf numFmtId="0" fontId="0" fillId="0" borderId="9" xfId="0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Fill="1"/>
    <xf numFmtId="0" fontId="1" fillId="2" borderId="44" xfId="0" applyFont="1" applyFill="1" applyBorder="1" applyAlignment="1">
      <alignment horizontal="right"/>
    </xf>
    <xf numFmtId="0" fontId="1" fillId="2" borderId="45" xfId="0" applyFont="1" applyFill="1" applyBorder="1" applyAlignment="1">
      <alignment horizontal="right"/>
    </xf>
    <xf numFmtId="0" fontId="1" fillId="2" borderId="47" xfId="0" applyFont="1" applyFill="1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2" xfId="0" applyFont="1" applyFill="1" applyBorder="1" applyAlignment="1" applyProtection="1">
      <alignment horizontal="center"/>
      <protection locked="0"/>
    </xf>
    <xf numFmtId="0" fontId="7" fillId="0" borderId="37" xfId="0" applyFont="1" applyFill="1" applyBorder="1" applyAlignment="1">
      <alignment horizontal="center"/>
    </xf>
    <xf numFmtId="1" fontId="7" fillId="0" borderId="52" xfId="0" applyNumberFormat="1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17" borderId="24" xfId="0" applyFont="1" applyFill="1" applyBorder="1" applyAlignment="1">
      <alignment horizontal="center"/>
    </xf>
    <xf numFmtId="0" fontId="1" fillId="17" borderId="6" xfId="0" applyFont="1" applyFill="1" applyBorder="1" applyAlignment="1">
      <alignment horizontal="center"/>
    </xf>
    <xf numFmtId="0" fontId="1" fillId="17" borderId="4" xfId="0" applyFont="1" applyFill="1" applyBorder="1" applyAlignment="1">
      <alignment horizontal="center"/>
    </xf>
    <xf numFmtId="0" fontId="1" fillId="17" borderId="38" xfId="0" applyFont="1" applyFill="1" applyBorder="1" applyAlignment="1">
      <alignment horizontal="center"/>
    </xf>
    <xf numFmtId="165" fontId="1" fillId="17" borderId="16" xfId="0" applyNumberFormat="1" applyFont="1" applyFill="1" applyBorder="1" applyAlignment="1">
      <alignment horizontal="center"/>
    </xf>
    <xf numFmtId="165" fontId="1" fillId="17" borderId="17" xfId="0" applyNumberFormat="1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1" fillId="17" borderId="10" xfId="0" applyFont="1" applyFill="1" applyBorder="1" applyAlignment="1">
      <alignment horizontal="center"/>
    </xf>
    <xf numFmtId="0" fontId="1" fillId="17" borderId="39" xfId="0" applyFont="1" applyFill="1" applyBorder="1" applyAlignment="1">
      <alignment horizontal="center"/>
    </xf>
    <xf numFmtId="0" fontId="3" fillId="11" borderId="49" xfId="0" quotePrefix="1" applyFont="1" applyFill="1" applyBorder="1" applyAlignment="1">
      <alignment horizontal="center"/>
    </xf>
    <xf numFmtId="0" fontId="10" fillId="11" borderId="34" xfId="0" applyFont="1" applyFill="1" applyBorder="1"/>
    <xf numFmtId="165" fontId="1" fillId="17" borderId="25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0" xfId="0" applyNumberFormat="1"/>
    <xf numFmtId="0" fontId="3" fillId="6" borderId="52" xfId="0" applyFont="1" applyFill="1" applyBorder="1" applyAlignment="1">
      <alignment horizontal="left" wrapText="1"/>
    </xf>
    <xf numFmtId="0" fontId="3" fillId="6" borderId="19" xfId="0" applyFont="1" applyFill="1" applyBorder="1" applyAlignment="1">
      <alignment horizontal="left" wrapText="1"/>
    </xf>
    <xf numFmtId="0" fontId="8" fillId="6" borderId="3" xfId="0" applyFont="1" applyFill="1" applyBorder="1" applyAlignment="1">
      <alignment horizontal="left"/>
    </xf>
    <xf numFmtId="0" fontId="1" fillId="6" borderId="36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6" borderId="7" xfId="0" applyFont="1" applyFill="1" applyBorder="1" applyAlignment="1">
      <alignment horizontal="left"/>
    </xf>
    <xf numFmtId="0" fontId="1" fillId="6" borderId="7" xfId="0" applyFont="1" applyFill="1" applyBorder="1"/>
    <xf numFmtId="0" fontId="8" fillId="6" borderId="3" xfId="0" applyFont="1" applyFill="1" applyBorder="1"/>
    <xf numFmtId="0" fontId="1" fillId="6" borderId="6" xfId="0" applyFont="1" applyFill="1" applyBorder="1"/>
    <xf numFmtId="1" fontId="7" fillId="0" borderId="16" xfId="0" applyNumberFormat="1" applyFont="1" applyFill="1" applyBorder="1" applyAlignment="1">
      <alignment horizontal="center"/>
    </xf>
    <xf numFmtId="0" fontId="1" fillId="18" borderId="18" xfId="0" applyFont="1" applyFill="1" applyBorder="1"/>
    <xf numFmtId="0" fontId="0" fillId="18" borderId="16" xfId="0" applyFill="1" applyBorder="1" applyAlignment="1">
      <alignment horizontal="center"/>
    </xf>
    <xf numFmtId="0" fontId="0" fillId="18" borderId="25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11" borderId="35" xfId="0" applyFont="1" applyFill="1" applyBorder="1" applyAlignment="1">
      <alignment horizontal="center" wrapText="1"/>
    </xf>
    <xf numFmtId="0" fontId="1" fillId="11" borderId="28" xfId="0" applyFont="1" applyFill="1" applyBorder="1" applyAlignment="1">
      <alignment horizontal="center" wrapText="1"/>
    </xf>
    <xf numFmtId="0" fontId="13" fillId="0" borderId="0" xfId="0" applyFont="1"/>
    <xf numFmtId="0" fontId="0" fillId="0" borderId="0" xfId="0" applyFont="1" applyAlignment="1">
      <alignment wrapText="1"/>
    </xf>
    <xf numFmtId="0" fontId="1" fillId="10" borderId="8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center"/>
    </xf>
    <xf numFmtId="0" fontId="0" fillId="0" borderId="43" xfId="0" applyBorder="1"/>
    <xf numFmtId="0" fontId="16" fillId="0" borderId="0" xfId="0" applyFont="1"/>
    <xf numFmtId="0" fontId="15" fillId="0" borderId="0" xfId="0" applyFont="1" applyAlignment="1">
      <alignment horizontal="center"/>
    </xf>
    <xf numFmtId="0" fontId="17" fillId="0" borderId="0" xfId="0" applyFont="1" applyFill="1" applyBorder="1" applyAlignment="1"/>
    <xf numFmtId="0" fontId="17" fillId="0" borderId="0" xfId="0" applyFont="1" applyFill="1" applyAlignment="1"/>
    <xf numFmtId="0" fontId="13" fillId="7" borderId="25" xfId="0" applyFont="1" applyFill="1" applyBorder="1" applyAlignment="1">
      <alignment horizontal="center" vertical="center"/>
    </xf>
    <xf numFmtId="0" fontId="1" fillId="6" borderId="50" xfId="0" applyFont="1" applyFill="1" applyBorder="1"/>
    <xf numFmtId="0" fontId="0" fillId="0" borderId="0" xfId="0" applyFont="1" applyBorder="1"/>
    <xf numFmtId="0" fontId="0" fillId="18" borderId="45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3" fillId="6" borderId="67" xfId="0" applyFont="1" applyFill="1" applyBorder="1" applyAlignment="1">
      <alignment horizontal="left" wrapText="1"/>
    </xf>
    <xf numFmtId="0" fontId="3" fillId="6" borderId="18" xfId="0" applyFont="1" applyFill="1" applyBorder="1" applyAlignment="1">
      <alignment horizontal="left" wrapText="1"/>
    </xf>
    <xf numFmtId="0" fontId="8" fillId="6" borderId="11" xfId="0" applyFont="1" applyFill="1" applyBorder="1" applyAlignment="1">
      <alignment horizontal="left"/>
    </xf>
    <xf numFmtId="1" fontId="7" fillId="0" borderId="25" xfId="0" applyNumberFormat="1" applyFont="1" applyFill="1" applyBorder="1" applyAlignment="1">
      <alignment horizontal="center"/>
    </xf>
    <xf numFmtId="0" fontId="1" fillId="6" borderId="24" xfId="0" applyFont="1" applyFill="1" applyBorder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6" fontId="7" fillId="0" borderId="59" xfId="0" applyNumberFormat="1" applyFont="1" applyFill="1" applyBorder="1" applyAlignment="1" applyProtection="1">
      <alignment horizontal="center" vertical="top" wrapText="1"/>
      <protection locked="0"/>
    </xf>
    <xf numFmtId="21" fontId="0" fillId="0" borderId="0" xfId="0" applyNumberFormat="1" applyFont="1"/>
    <xf numFmtId="46" fontId="7" fillId="0" borderId="55" xfId="0" applyNumberFormat="1" applyFont="1" applyFill="1" applyBorder="1" applyAlignment="1" applyProtection="1">
      <alignment horizontal="center" vertical="top" wrapText="1"/>
      <protection locked="0"/>
    </xf>
    <xf numFmtId="21" fontId="7" fillId="0" borderId="16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0" fontId="13" fillId="33" borderId="34" xfId="0" applyFont="1" applyFill="1" applyBorder="1" applyAlignment="1">
      <alignment horizontal="center"/>
    </xf>
    <xf numFmtId="21" fontId="7" fillId="0" borderId="19" xfId="0" applyNumberFormat="1" applyFont="1" applyFill="1" applyBorder="1" applyAlignment="1">
      <alignment horizontal="center"/>
    </xf>
    <xf numFmtId="21" fontId="7" fillId="0" borderId="1" xfId="0" applyNumberFormat="1" applyFont="1" applyFill="1" applyBorder="1" applyAlignment="1">
      <alignment horizontal="center"/>
    </xf>
    <xf numFmtId="0" fontId="0" fillId="31" borderId="0" xfId="0" applyFont="1" applyFill="1" applyBorder="1"/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" fillId="6" borderId="54" xfId="0" applyFont="1" applyFill="1" applyBorder="1"/>
    <xf numFmtId="0" fontId="1" fillId="6" borderId="2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 vertical="center" wrapText="1"/>
    </xf>
    <xf numFmtId="0" fontId="1" fillId="6" borderId="1" xfId="0" applyFont="1" applyFill="1" applyBorder="1"/>
    <xf numFmtId="0" fontId="1" fillId="6" borderId="36" xfId="0" applyFont="1" applyFill="1" applyBorder="1"/>
    <xf numFmtId="0" fontId="0" fillId="0" borderId="9" xfId="0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0" fillId="0" borderId="0" xfId="0" applyFont="1"/>
    <xf numFmtId="0" fontId="16" fillId="0" borderId="0" xfId="0" applyFont="1" applyFill="1" applyBorder="1" applyAlignment="1">
      <alignment horizontal="center"/>
    </xf>
    <xf numFmtId="0" fontId="19" fillId="0" borderId="0" xfId="0" applyFont="1"/>
    <xf numFmtId="0" fontId="15" fillId="0" borderId="0" xfId="0" applyFont="1"/>
    <xf numFmtId="0" fontId="15" fillId="32" borderId="30" xfId="0" applyFont="1" applyFill="1" applyBorder="1"/>
    <xf numFmtId="0" fontId="28" fillId="32" borderId="0" xfId="0" applyFont="1" applyFill="1" applyBorder="1"/>
    <xf numFmtId="0" fontId="8" fillId="0" borderId="4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4" xfId="0" applyFont="1" applyFill="1" applyBorder="1"/>
    <xf numFmtId="0" fontId="1" fillId="6" borderId="5" xfId="0" applyFont="1" applyFill="1" applyBorder="1"/>
    <xf numFmtId="0" fontId="7" fillId="6" borderId="3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/>
    </xf>
    <xf numFmtId="164" fontId="7" fillId="0" borderId="16" xfId="0" applyNumberFormat="1" applyFont="1" applyFill="1" applyBorder="1" applyAlignment="1">
      <alignment horizontal="center"/>
    </xf>
    <xf numFmtId="166" fontId="8" fillId="33" borderId="25" xfId="0" applyNumberFormat="1" applyFont="1" applyFill="1" applyBorder="1" applyAlignment="1">
      <alignment horizontal="center"/>
    </xf>
    <xf numFmtId="166" fontId="8" fillId="33" borderId="53" xfId="0" applyNumberFormat="1" applyFont="1" applyFill="1" applyBorder="1" applyAlignment="1"/>
    <xf numFmtId="1" fontId="7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7" fillId="0" borderId="37" xfId="0" applyNumberFormat="1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1" fontId="0" fillId="0" borderId="0" xfId="0" applyNumberFormat="1" applyFont="1"/>
    <xf numFmtId="164" fontId="3" fillId="6" borderId="24" xfId="0" applyNumberFormat="1" applyFont="1" applyFill="1" applyBorder="1" applyAlignment="1">
      <alignment horizontal="center" vertical="center"/>
    </xf>
    <xf numFmtId="164" fontId="1" fillId="6" borderId="24" xfId="0" applyNumberFormat="1" applyFont="1" applyFill="1" applyBorder="1" applyAlignment="1">
      <alignment horizontal="center"/>
    </xf>
    <xf numFmtId="164" fontId="3" fillId="6" borderId="7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164" fontId="1" fillId="6" borderId="71" xfId="0" applyNumberFormat="1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2" fontId="1" fillId="18" borderId="18" xfId="0" applyNumberFormat="1" applyFont="1" applyFill="1" applyBorder="1" applyAlignment="1">
      <alignment horizontal="center"/>
    </xf>
    <xf numFmtId="0" fontId="1" fillId="18" borderId="1" xfId="0" applyFont="1" applyFill="1" applyBorder="1"/>
    <xf numFmtId="2" fontId="1" fillId="18" borderId="1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31" borderId="0" xfId="0" applyFont="1" applyFill="1"/>
    <xf numFmtId="1" fontId="1" fillId="0" borderId="0" xfId="0" applyNumberFormat="1" applyFont="1" applyFill="1" applyBorder="1" applyAlignment="1">
      <alignment horizontal="center"/>
    </xf>
    <xf numFmtId="1" fontId="1" fillId="18" borderId="1" xfId="0" applyNumberFormat="1" applyFont="1" applyFill="1" applyBorder="1" applyAlignment="1">
      <alignment horizontal="center"/>
    </xf>
    <xf numFmtId="0" fontId="0" fillId="0" borderId="0" xfId="0" applyFont="1" applyFill="1"/>
    <xf numFmtId="0" fontId="0" fillId="34" borderId="0" xfId="0" applyFill="1"/>
    <xf numFmtId="0" fontId="0" fillId="34" borderId="36" xfId="0" applyFill="1" applyBorder="1"/>
    <xf numFmtId="0" fontId="14" fillId="34" borderId="24" xfId="0" applyFont="1" applyFill="1" applyBorder="1" applyAlignment="1"/>
    <xf numFmtId="0" fontId="25" fillId="34" borderId="59" xfId="0" applyFont="1" applyFill="1" applyBorder="1" applyAlignment="1">
      <alignment horizontal="center"/>
    </xf>
    <xf numFmtId="0" fontId="15" fillId="34" borderId="63" xfId="0" applyFont="1" applyFill="1" applyBorder="1" applyAlignment="1"/>
    <xf numFmtId="0" fontId="16" fillId="34" borderId="12" xfId="0" applyFont="1" applyFill="1" applyBorder="1" applyAlignment="1"/>
    <xf numFmtId="0" fontId="25" fillId="34" borderId="49" xfId="0" applyFont="1" applyFill="1" applyBorder="1" applyAlignment="1">
      <alignment horizontal="center"/>
    </xf>
    <xf numFmtId="0" fontId="17" fillId="34" borderId="49" xfId="0" applyFont="1" applyFill="1" applyBorder="1" applyAlignment="1"/>
    <xf numFmtId="0" fontId="0" fillId="34" borderId="13" xfId="0" applyFill="1" applyBorder="1"/>
    <xf numFmtId="0" fontId="29" fillId="32" borderId="58" xfId="0" applyFont="1" applyFill="1" applyBorder="1" applyAlignment="1">
      <alignment horizontal="center"/>
    </xf>
    <xf numFmtId="0" fontId="15" fillId="32" borderId="60" xfId="0" applyFont="1" applyFill="1" applyBorder="1" applyAlignment="1">
      <alignment horizontal="center"/>
    </xf>
    <xf numFmtId="0" fontId="14" fillId="18" borderId="28" xfId="0" applyFont="1" applyFill="1" applyBorder="1" applyAlignment="1">
      <alignment horizontal="center"/>
    </xf>
    <xf numFmtId="0" fontId="12" fillId="34" borderId="12" xfId="0" applyFont="1" applyFill="1" applyBorder="1" applyAlignment="1"/>
    <xf numFmtId="0" fontId="0" fillId="34" borderId="49" xfId="0" applyFont="1" applyFill="1" applyBorder="1"/>
    <xf numFmtId="0" fontId="0" fillId="34" borderId="13" xfId="0" applyFont="1" applyFill="1" applyBorder="1"/>
    <xf numFmtId="164" fontId="8" fillId="33" borderId="25" xfId="0" applyNumberFormat="1" applyFont="1" applyFill="1" applyBorder="1" applyAlignment="1">
      <alignment horizontal="center"/>
    </xf>
    <xf numFmtId="1" fontId="8" fillId="33" borderId="53" xfId="0" applyNumberFormat="1" applyFont="1" applyFill="1" applyBorder="1" applyAlignment="1">
      <alignment horizontal="center"/>
    </xf>
    <xf numFmtId="0" fontId="8" fillId="33" borderId="44" xfId="0" applyFont="1" applyFill="1" applyBorder="1" applyAlignment="1" applyProtection="1">
      <alignment horizontal="center"/>
      <protection locked="0"/>
    </xf>
    <xf numFmtId="0" fontId="8" fillId="33" borderId="45" xfId="0" applyFont="1" applyFill="1" applyBorder="1" applyAlignment="1" applyProtection="1">
      <alignment horizontal="center"/>
      <protection locked="0"/>
    </xf>
    <xf numFmtId="0" fontId="8" fillId="33" borderId="45" xfId="0" applyFont="1" applyFill="1" applyBorder="1" applyAlignment="1">
      <alignment horizontal="center"/>
    </xf>
    <xf numFmtId="0" fontId="1" fillId="33" borderId="3" xfId="0" applyFont="1" applyFill="1" applyBorder="1"/>
    <xf numFmtId="0" fontId="1" fillId="33" borderId="7" xfId="0" applyFont="1" applyFill="1" applyBorder="1"/>
    <xf numFmtId="0" fontId="1" fillId="33" borderId="5" xfId="0" applyFont="1" applyFill="1" applyBorder="1"/>
    <xf numFmtId="0" fontId="1" fillId="33" borderId="2" xfId="0" applyFont="1" applyFill="1" applyBorder="1"/>
    <xf numFmtId="0" fontId="1" fillId="33" borderId="6" xfId="0" applyFont="1" applyFill="1" applyBorder="1"/>
    <xf numFmtId="0" fontId="1" fillId="33" borderId="4" xfId="0" applyFont="1" applyFill="1" applyBorder="1"/>
    <xf numFmtId="1" fontId="7" fillId="33" borderId="16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7" xfId="0" applyFont="1" applyFill="1" applyBorder="1" applyAlignment="1">
      <alignment horizontal="center"/>
    </xf>
    <xf numFmtId="1" fontId="7" fillId="33" borderId="17" xfId="0" applyNumberFormat="1" applyFont="1" applyFill="1" applyBorder="1" applyAlignment="1">
      <alignment horizontal="center"/>
    </xf>
    <xf numFmtId="0" fontId="1" fillId="33" borderId="5" xfId="0" applyFont="1" applyFill="1" applyBorder="1" applyAlignment="1">
      <alignment horizontal="center"/>
    </xf>
    <xf numFmtId="0" fontId="7" fillId="35" borderId="37" xfId="0" applyFont="1" applyFill="1" applyBorder="1" applyAlignment="1">
      <alignment horizontal="center"/>
    </xf>
    <xf numFmtId="0" fontId="7" fillId="35" borderId="24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7" fillId="35" borderId="38" xfId="0" applyFont="1" applyFill="1" applyBorder="1" applyAlignment="1">
      <alignment horizontal="center"/>
    </xf>
    <xf numFmtId="0" fontId="13" fillId="7" borderId="53" xfId="0" applyFont="1" applyFill="1" applyBorder="1" applyAlignment="1">
      <alignment horizontal="center" vertical="center"/>
    </xf>
    <xf numFmtId="0" fontId="23" fillId="36" borderId="58" xfId="0" applyFont="1" applyFill="1" applyBorder="1" applyAlignment="1">
      <alignment horizontal="right"/>
    </xf>
    <xf numFmtId="0" fontId="22" fillId="7" borderId="34" xfId="0" applyFont="1" applyFill="1" applyBorder="1" applyAlignment="1">
      <alignment horizontal="right"/>
    </xf>
    <xf numFmtId="0" fontId="23" fillId="36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164" fontId="8" fillId="33" borderId="53" xfId="0" applyNumberFormat="1" applyFont="1" applyFill="1" applyBorder="1" applyAlignment="1"/>
    <xf numFmtId="164" fontId="0" fillId="0" borderId="0" xfId="0" applyNumberFormat="1" applyFont="1" applyAlignment="1">
      <alignment horizontal="center"/>
    </xf>
    <xf numFmtId="0" fontId="0" fillId="2" borderId="9" xfId="0" applyFill="1" applyBorder="1" applyAlignment="1">
      <alignment horizontal="center"/>
    </xf>
    <xf numFmtId="0" fontId="19" fillId="31" borderId="1" xfId="0" applyFont="1" applyFill="1" applyBorder="1" applyAlignment="1">
      <alignment horizontal="center" wrapText="1"/>
    </xf>
    <xf numFmtId="0" fontId="17" fillId="35" borderId="1" xfId="0" applyFont="1" applyFill="1" applyBorder="1" applyAlignment="1">
      <alignment horizontal="center"/>
    </xf>
    <xf numFmtId="164" fontId="7" fillId="37" borderId="16" xfId="0" applyNumberFormat="1" applyFont="1" applyFill="1" applyBorder="1" applyAlignment="1">
      <alignment horizontal="center"/>
    </xf>
    <xf numFmtId="164" fontId="7" fillId="37" borderId="25" xfId="0" applyNumberFormat="1" applyFont="1" applyFill="1" applyBorder="1" applyAlignment="1">
      <alignment horizontal="center"/>
    </xf>
    <xf numFmtId="164" fontId="1" fillId="18" borderId="18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quotePrefix="1" applyFont="1"/>
    <xf numFmtId="0" fontId="8" fillId="38" borderId="45" xfId="0" applyFont="1" applyFill="1" applyBorder="1" applyAlignment="1" applyProtection="1">
      <alignment horizontal="center"/>
      <protection locked="0"/>
    </xf>
    <xf numFmtId="0" fontId="8" fillId="38" borderId="45" xfId="0" applyFont="1" applyFill="1" applyBorder="1" applyAlignment="1">
      <alignment horizontal="center"/>
    </xf>
    <xf numFmtId="0" fontId="8" fillId="38" borderId="47" xfId="0" applyFont="1" applyFill="1" applyBorder="1" applyAlignment="1">
      <alignment horizontal="center"/>
    </xf>
    <xf numFmtId="0" fontId="8" fillId="38" borderId="55" xfId="0" applyFont="1" applyFill="1" applyBorder="1" applyAlignment="1" applyProtection="1">
      <alignment horizontal="center"/>
      <protection locked="0"/>
    </xf>
    <xf numFmtId="0" fontId="0" fillId="38" borderId="34" xfId="0" applyFont="1" applyFill="1" applyBorder="1" applyAlignment="1">
      <alignment horizontal="center"/>
    </xf>
    <xf numFmtId="0" fontId="0" fillId="38" borderId="31" xfId="0" applyFont="1" applyFill="1" applyBorder="1" applyAlignment="1">
      <alignment horizontal="center"/>
    </xf>
    <xf numFmtId="0" fontId="1" fillId="38" borderId="44" xfId="0" applyFont="1" applyFill="1" applyBorder="1" applyAlignment="1">
      <alignment horizontal="center"/>
    </xf>
    <xf numFmtId="0" fontId="1" fillId="38" borderId="45" xfId="0" applyFont="1" applyFill="1" applyBorder="1" applyAlignment="1">
      <alignment horizontal="center"/>
    </xf>
    <xf numFmtId="0" fontId="8" fillId="38" borderId="40" xfId="0" applyFont="1" applyFill="1" applyBorder="1" applyAlignment="1">
      <alignment horizontal="center"/>
    </xf>
    <xf numFmtId="0" fontId="8" fillId="38" borderId="5" xfId="0" applyFont="1" applyFill="1" applyBorder="1" applyAlignment="1">
      <alignment horizontal="center"/>
    </xf>
    <xf numFmtId="0" fontId="8" fillId="38" borderId="4" xfId="0" applyFont="1" applyFill="1" applyBorder="1" applyAlignment="1">
      <alignment horizontal="center"/>
    </xf>
    <xf numFmtId="0" fontId="8" fillId="38" borderId="8" xfId="0" applyFont="1" applyFill="1" applyBorder="1" applyAlignment="1">
      <alignment horizontal="center"/>
    </xf>
    <xf numFmtId="0" fontId="8" fillId="38" borderId="29" xfId="0" applyFont="1" applyFill="1" applyBorder="1" applyAlignment="1">
      <alignment horizontal="center"/>
    </xf>
    <xf numFmtId="0" fontId="8" fillId="38" borderId="9" xfId="0" applyFont="1" applyFill="1" applyBorder="1" applyAlignment="1">
      <alignment horizontal="center"/>
    </xf>
    <xf numFmtId="164" fontId="7" fillId="36" borderId="16" xfId="0" applyNumberFormat="1" applyFont="1" applyFill="1" applyBorder="1" applyAlignment="1">
      <alignment horizontal="center"/>
    </xf>
    <xf numFmtId="164" fontId="7" fillId="36" borderId="25" xfId="0" applyNumberFormat="1" applyFont="1" applyFill="1" applyBorder="1" applyAlignment="1">
      <alignment horizontal="center"/>
    </xf>
    <xf numFmtId="0" fontId="1" fillId="38" borderId="28" xfId="0" applyFont="1" applyFill="1" applyBorder="1" applyAlignment="1">
      <alignment horizontal="center" wrapText="1"/>
    </xf>
    <xf numFmtId="0" fontId="0" fillId="36" borderId="6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17" borderId="1" xfId="0" applyFont="1" applyFill="1" applyBorder="1" applyAlignment="1">
      <alignment horizontal="center" vertical="center"/>
    </xf>
    <xf numFmtId="164" fontId="1" fillId="17" borderId="71" xfId="0" applyNumberFormat="1" applyFont="1" applyFill="1" applyBorder="1" applyAlignment="1">
      <alignment horizontal="center"/>
    </xf>
    <xf numFmtId="164" fontId="1" fillId="17" borderId="1" xfId="0" applyNumberFormat="1" applyFont="1" applyFill="1" applyBorder="1" applyAlignment="1">
      <alignment horizontal="center"/>
    </xf>
    <xf numFmtId="164" fontId="1" fillId="17" borderId="24" xfId="0" applyNumberFormat="1" applyFont="1" applyFill="1" applyBorder="1" applyAlignment="1">
      <alignment horizontal="center"/>
    </xf>
    <xf numFmtId="1" fontId="7" fillId="17" borderId="16" xfId="0" applyNumberFormat="1" applyFont="1" applyFill="1" applyBorder="1" applyAlignment="1">
      <alignment horizontal="center"/>
    </xf>
    <xf numFmtId="0" fontId="7" fillId="17" borderId="1" xfId="0" applyFont="1" applyFill="1" applyBorder="1" applyAlignment="1">
      <alignment horizontal="center"/>
    </xf>
    <xf numFmtId="0" fontId="7" fillId="17" borderId="20" xfId="0" applyFont="1" applyFill="1" applyBorder="1" applyAlignment="1">
      <alignment horizontal="center"/>
    </xf>
    <xf numFmtId="0" fontId="7" fillId="17" borderId="24" xfId="0" applyFont="1" applyFill="1" applyBorder="1" applyAlignment="1">
      <alignment horizontal="center"/>
    </xf>
    <xf numFmtId="0" fontId="0" fillId="17" borderId="6" xfId="0" applyFont="1" applyFill="1" applyBorder="1" applyAlignment="1">
      <alignment horizontal="center"/>
    </xf>
    <xf numFmtId="0" fontId="0" fillId="17" borderId="7" xfId="0" applyFont="1" applyFill="1" applyBorder="1" applyAlignment="1">
      <alignment horizontal="center"/>
    </xf>
    <xf numFmtId="46" fontId="7" fillId="17" borderId="59" xfId="0" applyNumberFormat="1" applyFont="1" applyFill="1" applyBorder="1" applyAlignment="1" applyProtection="1">
      <alignment horizontal="center" vertical="top" wrapText="1"/>
      <protection locked="0"/>
    </xf>
    <xf numFmtId="0" fontId="7" fillId="17" borderId="38" xfId="0" applyFont="1" applyFill="1" applyBorder="1" applyAlignment="1">
      <alignment horizontal="center"/>
    </xf>
    <xf numFmtId="0" fontId="0" fillId="17" borderId="4" xfId="0" applyFont="1" applyFill="1" applyBorder="1" applyAlignment="1">
      <alignment horizontal="center"/>
    </xf>
    <xf numFmtId="0" fontId="0" fillId="17" borderId="5" xfId="0" applyFont="1" applyFill="1" applyBorder="1" applyAlignment="1">
      <alignment horizontal="center"/>
    </xf>
    <xf numFmtId="46" fontId="7" fillId="17" borderId="74" xfId="0" applyNumberFormat="1" applyFont="1" applyFill="1" applyBorder="1" applyAlignment="1" applyProtection="1">
      <alignment horizontal="center" vertical="top" wrapText="1"/>
      <protection locked="0"/>
    </xf>
    <xf numFmtId="0" fontId="7" fillId="17" borderId="36" xfId="0" applyFont="1" applyFill="1" applyBorder="1" applyAlignment="1">
      <alignment horizontal="center"/>
    </xf>
    <xf numFmtId="21" fontId="7" fillId="17" borderId="1" xfId="0" applyNumberFormat="1" applyFont="1" applyFill="1" applyBorder="1" applyAlignment="1">
      <alignment horizontal="center"/>
    </xf>
    <xf numFmtId="0" fontId="7" fillId="17" borderId="40" xfId="0" applyFont="1" applyFill="1" applyBorder="1" applyAlignment="1">
      <alignment horizontal="center"/>
    </xf>
    <xf numFmtId="21" fontId="7" fillId="17" borderId="20" xfId="0" applyNumberFormat="1" applyFont="1" applyFill="1" applyBorder="1" applyAlignment="1">
      <alignment horizontal="center"/>
    </xf>
    <xf numFmtId="0" fontId="7" fillId="36" borderId="1" xfId="0" applyFont="1" applyFill="1" applyBorder="1" applyAlignment="1">
      <alignment horizontal="center"/>
    </xf>
    <xf numFmtId="1" fontId="7" fillId="36" borderId="1" xfId="0" applyNumberFormat="1" applyFont="1" applyFill="1" applyBorder="1" applyAlignment="1">
      <alignment horizontal="center"/>
    </xf>
    <xf numFmtId="0" fontId="11" fillId="6" borderId="71" xfId="0" applyFont="1" applyFill="1" applyBorder="1" applyAlignment="1">
      <alignment horizontal="center"/>
    </xf>
    <xf numFmtId="0" fontId="11" fillId="36" borderId="71" xfId="0" applyFont="1" applyFill="1" applyBorder="1" applyAlignment="1">
      <alignment horizontal="center"/>
    </xf>
    <xf numFmtId="0" fontId="11" fillId="36" borderId="70" xfId="0" applyFont="1" applyFill="1" applyBorder="1" applyAlignment="1">
      <alignment horizontal="center"/>
    </xf>
    <xf numFmtId="0" fontId="17" fillId="36" borderId="1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 vertical="center"/>
    </xf>
    <xf numFmtId="0" fontId="0" fillId="36" borderId="2" xfId="0" applyFont="1" applyFill="1" applyBorder="1" applyAlignment="1">
      <alignment horizontal="center"/>
    </xf>
    <xf numFmtId="1" fontId="7" fillId="36" borderId="19" xfId="0" applyNumberFormat="1" applyFont="1" applyFill="1" applyBorder="1" applyAlignment="1">
      <alignment horizontal="center"/>
    </xf>
    <xf numFmtId="0" fontId="1" fillId="36" borderId="1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38" borderId="7" xfId="0" applyFont="1" applyFill="1" applyBorder="1" applyAlignment="1">
      <alignment horizontal="center"/>
    </xf>
    <xf numFmtId="0" fontId="1" fillId="10" borderId="23" xfId="0" applyFont="1" applyFill="1" applyBorder="1" applyAlignment="1">
      <alignment horizontal="center"/>
    </xf>
    <xf numFmtId="0" fontId="1" fillId="10" borderId="22" xfId="0" applyFont="1" applyFill="1" applyBorder="1" applyAlignment="1">
      <alignment horizontal="center"/>
    </xf>
    <xf numFmtId="0" fontId="1" fillId="19" borderId="12" xfId="0" applyFont="1" applyFill="1" applyBorder="1" applyAlignment="1">
      <alignment horizontal="center"/>
    </xf>
    <xf numFmtId="0" fontId="1" fillId="19" borderId="13" xfId="0" applyFont="1" applyFill="1" applyBorder="1" applyAlignment="1">
      <alignment horizontal="center"/>
    </xf>
    <xf numFmtId="0" fontId="1" fillId="12" borderId="12" xfId="0" applyFont="1" applyFill="1" applyBorder="1" applyAlignment="1">
      <alignment horizontal="center"/>
    </xf>
    <xf numFmtId="0" fontId="1" fillId="12" borderId="13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34" borderId="12" xfId="0" applyFont="1" applyFill="1" applyBorder="1" applyAlignment="1"/>
    <xf numFmtId="0" fontId="0" fillId="34" borderId="49" xfId="0" applyFill="1" applyBorder="1" applyAlignment="1"/>
    <xf numFmtId="0" fontId="0" fillId="34" borderId="13" xfId="0" applyFill="1" applyBorder="1" applyAlignment="1"/>
    <xf numFmtId="0" fontId="1" fillId="23" borderId="12" xfId="0" applyFont="1" applyFill="1" applyBorder="1" applyAlignment="1">
      <alignment horizontal="center"/>
    </xf>
    <xf numFmtId="0" fontId="1" fillId="23" borderId="13" xfId="0" applyFont="1" applyFill="1" applyBorder="1" applyAlignment="1">
      <alignment horizontal="center"/>
    </xf>
    <xf numFmtId="0" fontId="1" fillId="22" borderId="12" xfId="0" applyFont="1" applyFill="1" applyBorder="1" applyAlignment="1">
      <alignment horizontal="center"/>
    </xf>
    <xf numFmtId="0" fontId="1" fillId="22" borderId="13" xfId="0" applyFont="1" applyFill="1" applyBorder="1" applyAlignment="1">
      <alignment horizontal="center"/>
    </xf>
    <xf numFmtId="0" fontId="1" fillId="27" borderId="12" xfId="0" applyFont="1" applyFill="1" applyBorder="1" applyAlignment="1">
      <alignment horizontal="center"/>
    </xf>
    <xf numFmtId="0" fontId="1" fillId="27" borderId="13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1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6" fillId="14" borderId="0" xfId="0" applyFont="1" applyFill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14" borderId="12" xfId="0" applyFont="1" applyFill="1" applyBorder="1" applyAlignment="1">
      <alignment horizontal="center"/>
    </xf>
    <xf numFmtId="0" fontId="1" fillId="14" borderId="13" xfId="0" applyFont="1" applyFill="1" applyBorder="1" applyAlignment="1">
      <alignment horizontal="center"/>
    </xf>
    <xf numFmtId="0" fontId="1" fillId="21" borderId="12" xfId="0" applyFont="1" applyFill="1" applyBorder="1" applyAlignment="1">
      <alignment horizontal="center"/>
    </xf>
    <xf numFmtId="0" fontId="1" fillId="21" borderId="13" xfId="0" applyFont="1" applyFill="1" applyBorder="1" applyAlignment="1">
      <alignment horizontal="center"/>
    </xf>
    <xf numFmtId="0" fontId="1" fillId="13" borderId="12" xfId="0" applyFont="1" applyFill="1" applyBorder="1" applyAlignment="1">
      <alignment horizontal="center"/>
    </xf>
    <xf numFmtId="0" fontId="1" fillId="13" borderId="13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8" borderId="12" xfId="0" applyFont="1" applyFill="1" applyBorder="1" applyAlignment="1">
      <alignment horizontal="center"/>
    </xf>
    <xf numFmtId="0" fontId="1" fillId="28" borderId="13" xfId="0" applyFont="1" applyFill="1" applyBorder="1" applyAlignment="1">
      <alignment horizontal="center"/>
    </xf>
    <xf numFmtId="0" fontId="1" fillId="26" borderId="12" xfId="0" applyFont="1" applyFill="1" applyBorder="1" applyAlignment="1">
      <alignment horizontal="center"/>
    </xf>
    <xf numFmtId="0" fontId="1" fillId="26" borderId="13" xfId="0" applyFont="1" applyFill="1" applyBorder="1" applyAlignment="1">
      <alignment horizontal="center"/>
    </xf>
    <xf numFmtId="0" fontId="1" fillId="29" borderId="12" xfId="0" applyFont="1" applyFill="1" applyBorder="1" applyAlignment="1">
      <alignment horizontal="center"/>
    </xf>
    <xf numFmtId="0" fontId="1" fillId="29" borderId="13" xfId="0" applyFont="1" applyFill="1" applyBorder="1" applyAlignment="1">
      <alignment horizontal="center"/>
    </xf>
    <xf numFmtId="0" fontId="1" fillId="30" borderId="12" xfId="0" applyFont="1" applyFill="1" applyBorder="1" applyAlignment="1">
      <alignment horizontal="center"/>
    </xf>
    <xf numFmtId="0" fontId="1" fillId="30" borderId="13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" fillId="8" borderId="31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16" fillId="14" borderId="12" xfId="0" applyFont="1" applyFill="1" applyBorder="1" applyAlignment="1">
      <alignment horizontal="center"/>
    </xf>
    <xf numFmtId="0" fontId="16" fillId="14" borderId="49" xfId="0" applyFont="1" applyFill="1" applyBorder="1" applyAlignment="1">
      <alignment horizontal="center"/>
    </xf>
    <xf numFmtId="0" fontId="16" fillId="14" borderId="13" xfId="0" applyFont="1" applyFill="1" applyBorder="1" applyAlignment="1">
      <alignment horizontal="center"/>
    </xf>
    <xf numFmtId="0" fontId="9" fillId="8" borderId="52" xfId="0" applyFont="1" applyFill="1" applyBorder="1" applyAlignment="1">
      <alignment horizontal="center" vertical="center" wrapText="1"/>
    </xf>
    <xf numFmtId="0" fontId="10" fillId="8" borderId="54" xfId="0" applyFont="1" applyFill="1" applyBorder="1" applyAlignment="1">
      <alignment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vertical="center" wrapText="1"/>
    </xf>
    <xf numFmtId="0" fontId="8" fillId="38" borderId="53" xfId="0" applyFont="1" applyFill="1" applyBorder="1" applyAlignment="1">
      <alignment horizontal="center" wrapText="1"/>
    </xf>
    <xf numFmtId="0" fontId="1" fillId="38" borderId="77" xfId="0" applyFont="1" applyFill="1" applyBorder="1" applyAlignment="1">
      <alignment wrapText="1"/>
    </xf>
    <xf numFmtId="0" fontId="9" fillId="8" borderId="19" xfId="0" applyFont="1" applyFill="1" applyBorder="1" applyAlignment="1">
      <alignment horizontal="center" vertical="center" wrapText="1"/>
    </xf>
    <xf numFmtId="0" fontId="10" fillId="8" borderId="56" xfId="0" applyFont="1" applyFill="1" applyBorder="1" applyAlignment="1">
      <alignment vertical="center" wrapText="1"/>
    </xf>
    <xf numFmtId="0" fontId="9" fillId="8" borderId="37" xfId="0" applyFont="1" applyFill="1" applyBorder="1" applyAlignment="1">
      <alignment horizontal="center" vertical="center" wrapText="1"/>
    </xf>
    <xf numFmtId="0" fontId="10" fillId="8" borderId="57" xfId="0" applyFont="1" applyFill="1" applyBorder="1" applyAlignment="1">
      <alignment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10" fillId="8" borderId="50" xfId="0" applyFont="1" applyFill="1" applyBorder="1" applyAlignment="1">
      <alignment vertical="center" wrapText="1"/>
    </xf>
    <xf numFmtId="0" fontId="10" fillId="8" borderId="51" xfId="0" applyFont="1" applyFill="1" applyBorder="1" applyAlignment="1">
      <alignment vertical="center" wrapText="1"/>
    </xf>
    <xf numFmtId="0" fontId="9" fillId="8" borderId="23" xfId="0" applyFont="1" applyFill="1" applyBorder="1" applyAlignment="1">
      <alignment horizontal="center" vertical="center" wrapText="1"/>
    </xf>
    <xf numFmtId="0" fontId="9" fillId="8" borderId="26" xfId="0" applyFont="1" applyFill="1" applyBorder="1" applyAlignment="1">
      <alignment horizontal="center" vertical="center" wrapText="1"/>
    </xf>
    <xf numFmtId="0" fontId="8" fillId="8" borderId="23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8" fillId="8" borderId="41" xfId="0" applyFont="1" applyFill="1" applyBorder="1" applyAlignment="1">
      <alignment horizontal="center" vertical="center"/>
    </xf>
    <xf numFmtId="0" fontId="8" fillId="8" borderId="60" xfId="0" applyFont="1" applyFill="1" applyBorder="1" applyAlignment="1">
      <alignment horizontal="center" vertical="center"/>
    </xf>
    <xf numFmtId="0" fontId="1" fillId="38" borderId="31" xfId="0" applyFont="1" applyFill="1" applyBorder="1" applyAlignment="1">
      <alignment horizontal="center" vertical="center"/>
    </xf>
    <xf numFmtId="0" fontId="1" fillId="38" borderId="28" xfId="0" applyFont="1" applyFill="1" applyBorder="1" applyAlignment="1">
      <alignment horizontal="center" vertical="center"/>
    </xf>
    <xf numFmtId="0" fontId="16" fillId="14" borderId="32" xfId="0" applyFont="1" applyFill="1" applyBorder="1" applyAlignment="1">
      <alignment horizontal="center"/>
    </xf>
    <xf numFmtId="0" fontId="16" fillId="14" borderId="41" xfId="0" applyFont="1" applyFill="1" applyBorder="1" applyAlignment="1">
      <alignment horizontal="center"/>
    </xf>
    <xf numFmtId="0" fontId="16" fillId="14" borderId="33" xfId="0" applyFont="1" applyFill="1" applyBorder="1" applyAlignment="1">
      <alignment horizontal="center"/>
    </xf>
    <xf numFmtId="0" fontId="21" fillId="34" borderId="30" xfId="0" applyFont="1" applyFill="1" applyBorder="1" applyAlignment="1"/>
    <xf numFmtId="0" fontId="21" fillId="34" borderId="0" xfId="0" applyFont="1" applyFill="1" applyBorder="1" applyAlignment="1"/>
    <xf numFmtId="0" fontId="8" fillId="38" borderId="3" xfId="0" applyFont="1" applyFill="1" applyBorder="1" applyAlignment="1">
      <alignment horizontal="center" vertical="center" wrapText="1"/>
    </xf>
    <xf numFmtId="0" fontId="1" fillId="38" borderId="5" xfId="0" applyFont="1" applyFill="1" applyBorder="1" applyAlignment="1">
      <alignment vertical="center" wrapText="1"/>
    </xf>
    <xf numFmtId="0" fontId="8" fillId="38" borderId="25" xfId="0" applyFont="1" applyFill="1" applyBorder="1" applyAlignment="1">
      <alignment horizontal="center" vertical="center" wrapText="1"/>
    </xf>
    <xf numFmtId="0" fontId="1" fillId="38" borderId="17" xfId="0" applyFont="1" applyFill="1" applyBorder="1" applyAlignment="1">
      <alignment vertical="center" wrapText="1"/>
    </xf>
    <xf numFmtId="0" fontId="9" fillId="38" borderId="2" xfId="0" applyFont="1" applyFill="1" applyBorder="1" applyAlignment="1">
      <alignment horizontal="center" vertical="center" wrapText="1"/>
    </xf>
    <xf numFmtId="0" fontId="10" fillId="38" borderId="4" xfId="0" applyFont="1" applyFill="1" applyBorder="1" applyAlignment="1">
      <alignment vertical="center" wrapText="1"/>
    </xf>
    <xf numFmtId="0" fontId="9" fillId="38" borderId="19" xfId="0" applyFont="1" applyFill="1" applyBorder="1" applyAlignment="1">
      <alignment horizontal="center" vertical="center" wrapText="1"/>
    </xf>
    <xf numFmtId="0" fontId="10" fillId="38" borderId="20" xfId="0" applyFont="1" applyFill="1" applyBorder="1" applyAlignment="1">
      <alignment vertical="center" wrapText="1"/>
    </xf>
    <xf numFmtId="0" fontId="9" fillId="38" borderId="42" xfId="0" applyFont="1" applyFill="1" applyBorder="1" applyAlignment="1">
      <alignment horizontal="center" vertical="center" wrapText="1"/>
    </xf>
    <xf numFmtId="0" fontId="9" fillId="38" borderId="43" xfId="0" applyFont="1" applyFill="1" applyBorder="1" applyAlignment="1">
      <alignment horizontal="center" vertical="center" wrapText="1"/>
    </xf>
    <xf numFmtId="0" fontId="5" fillId="38" borderId="61" xfId="0" applyFont="1" applyFill="1" applyBorder="1" applyAlignment="1">
      <alignment horizontal="center" vertical="center"/>
    </xf>
    <xf numFmtId="0" fontId="5" fillId="38" borderId="62" xfId="0" applyFont="1" applyFill="1" applyBorder="1" applyAlignment="1">
      <alignment horizontal="center" vertical="center"/>
    </xf>
    <xf numFmtId="0" fontId="27" fillId="38" borderId="31" xfId="0" applyFont="1" applyFill="1" applyBorder="1" applyAlignment="1">
      <alignment horizontal="center" vertical="center"/>
    </xf>
    <xf numFmtId="0" fontId="27" fillId="38" borderId="28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9" borderId="25" xfId="0" applyFont="1" applyFill="1" applyBorder="1" applyAlignment="1">
      <alignment horizontal="center" wrapText="1"/>
    </xf>
    <xf numFmtId="0" fontId="1" fillId="9" borderId="17" xfId="0" applyFont="1" applyFill="1" applyBorder="1" applyAlignment="1">
      <alignment horizontal="center" wrapText="1"/>
    </xf>
    <xf numFmtId="0" fontId="4" fillId="15" borderId="21" xfId="0" applyFont="1" applyFill="1" applyBorder="1" applyAlignment="1">
      <alignment horizontal="center" wrapText="1"/>
    </xf>
    <xf numFmtId="0" fontId="0" fillId="15" borderId="48" xfId="0" applyFill="1" applyBorder="1" applyAlignment="1">
      <alignment horizontal="center" wrapText="1"/>
    </xf>
    <xf numFmtId="0" fontId="1" fillId="11" borderId="32" xfId="0" applyFont="1" applyFill="1" applyBorder="1" applyAlignment="1">
      <alignment horizontal="center" wrapText="1"/>
    </xf>
    <xf numFmtId="0" fontId="1" fillId="11" borderId="30" xfId="0" applyFont="1" applyFill="1" applyBorder="1" applyAlignment="1">
      <alignment horizontal="center" wrapText="1"/>
    </xf>
    <xf numFmtId="0" fontId="0" fillId="3" borderId="31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/>
    </xf>
    <xf numFmtId="0" fontId="1" fillId="6" borderId="49" xfId="0" applyFont="1" applyFill="1" applyBorder="1" applyAlignment="1"/>
    <xf numFmtId="0" fontId="0" fillId="0" borderId="13" xfId="0" applyBorder="1" applyAlignment="1"/>
    <xf numFmtId="0" fontId="4" fillId="9" borderId="18" xfId="0" applyFont="1" applyFill="1" applyBorder="1" applyAlignment="1">
      <alignment horizontal="center" wrapText="1"/>
    </xf>
    <xf numFmtId="0" fontId="5" fillId="9" borderId="20" xfId="0" applyFont="1" applyFill="1" applyBorder="1" applyAlignment="1">
      <alignment horizontal="center" wrapText="1"/>
    </xf>
    <xf numFmtId="0" fontId="4" fillId="9" borderId="11" xfId="0" applyFont="1" applyFill="1" applyBorder="1" applyAlignment="1">
      <alignment horizontal="center" wrapText="1"/>
    </xf>
    <xf numFmtId="0" fontId="5" fillId="9" borderId="5" xfId="0" applyFont="1" applyFill="1" applyBorder="1" applyAlignment="1">
      <alignment horizontal="center" wrapText="1"/>
    </xf>
    <xf numFmtId="0" fontId="4" fillId="15" borderId="35" xfId="0" applyFont="1" applyFill="1" applyBorder="1" applyAlignment="1">
      <alignment horizontal="center" wrapText="1"/>
    </xf>
    <xf numFmtId="0" fontId="0" fillId="15" borderId="28" xfId="0" applyFill="1" applyBorder="1" applyAlignment="1">
      <alignment horizontal="center" wrapText="1"/>
    </xf>
    <xf numFmtId="0" fontId="1" fillId="11" borderId="31" xfId="0" applyFont="1" applyFill="1" applyBorder="1" applyAlignment="1">
      <alignment horizontal="center" wrapText="1"/>
    </xf>
    <xf numFmtId="0" fontId="1" fillId="11" borderId="35" xfId="0" applyFont="1" applyFill="1" applyBorder="1" applyAlignment="1">
      <alignment horizontal="center" wrapText="1"/>
    </xf>
    <xf numFmtId="0" fontId="4" fillId="9" borderId="10" xfId="0" applyFont="1" applyFill="1" applyBorder="1" applyAlignment="1">
      <alignment horizontal="center" wrapText="1"/>
    </xf>
    <xf numFmtId="0" fontId="5" fillId="9" borderId="4" xfId="0" applyFont="1" applyFill="1" applyBorder="1" applyAlignment="1">
      <alignment horizontal="center" wrapText="1"/>
    </xf>
    <xf numFmtId="0" fontId="1" fillId="9" borderId="49" xfId="0" applyFont="1" applyFill="1" applyBorder="1" applyAlignment="1">
      <alignment horizontal="center"/>
    </xf>
    <xf numFmtId="0" fontId="1" fillId="9" borderId="32" xfId="0" applyFont="1" applyFill="1" applyBorder="1" applyAlignment="1">
      <alignment horizontal="center"/>
    </xf>
    <xf numFmtId="0" fontId="1" fillId="9" borderId="41" xfId="0" applyFont="1" applyFill="1" applyBorder="1" applyAlignment="1">
      <alignment horizontal="center"/>
    </xf>
    <xf numFmtId="0" fontId="1" fillId="11" borderId="28" xfId="0" applyFont="1" applyFill="1" applyBorder="1" applyAlignment="1">
      <alignment horizontal="center" wrapText="1"/>
    </xf>
    <xf numFmtId="0" fontId="12" fillId="34" borderId="30" xfId="0" applyFont="1" applyFill="1" applyBorder="1" applyAlignment="1"/>
    <xf numFmtId="0" fontId="13" fillId="34" borderId="0" xfId="0" applyFont="1" applyFill="1" applyBorder="1" applyAlignment="1"/>
    <xf numFmtId="0" fontId="13" fillId="34" borderId="0" xfId="0" applyFont="1" applyFill="1" applyAlignment="1"/>
    <xf numFmtId="0" fontId="1" fillId="34" borderId="30" xfId="0" applyFont="1" applyFill="1" applyBorder="1" applyAlignment="1"/>
    <xf numFmtId="0" fontId="0" fillId="34" borderId="0" xfId="0" applyFill="1" applyBorder="1" applyAlignment="1"/>
    <xf numFmtId="0" fontId="0" fillId="34" borderId="0" xfId="0" applyFill="1" applyAlignment="1"/>
    <xf numFmtId="0" fontId="1" fillId="9" borderId="32" xfId="0" applyFont="1" applyFill="1" applyBorder="1" applyAlignment="1">
      <alignment horizontal="center" wrapText="1"/>
    </xf>
    <xf numFmtId="0" fontId="1" fillId="9" borderId="30" xfId="0" applyFont="1" applyFill="1" applyBorder="1" applyAlignment="1">
      <alignment horizontal="center" wrapText="1"/>
    </xf>
    <xf numFmtId="0" fontId="0" fillId="0" borderId="49" xfId="0" applyBorder="1" applyAlignment="1"/>
    <xf numFmtId="0" fontId="16" fillId="34" borderId="3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10" fillId="9" borderId="25" xfId="0" applyFont="1" applyFill="1" applyBorder="1" applyAlignment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0" fontId="6" fillId="38" borderId="16" xfId="0" applyFont="1" applyFill="1" applyBorder="1" applyAlignment="1">
      <alignment horizontal="center" vertical="center" wrapText="1"/>
    </xf>
    <xf numFmtId="0" fontId="10" fillId="38" borderId="17" xfId="0" applyFont="1" applyFill="1" applyBorder="1" applyAlignment="1">
      <alignment horizontal="center" vertical="center" wrapText="1"/>
    </xf>
    <xf numFmtId="0" fontId="10" fillId="38" borderId="30" xfId="0" applyFont="1" applyFill="1" applyBorder="1" applyAlignment="1">
      <alignment horizontal="center" vertical="center" wrapText="1"/>
    </xf>
    <xf numFmtId="0" fontId="6" fillId="9" borderId="53" xfId="0" applyFont="1" applyFill="1" applyBorder="1" applyAlignment="1">
      <alignment horizontal="center" vertical="center" wrapText="1"/>
    </xf>
    <xf numFmtId="0" fontId="10" fillId="9" borderId="63" xfId="0" applyFont="1" applyFill="1" applyBorder="1" applyAlignment="1">
      <alignment horizontal="center" vertical="center" wrapText="1"/>
    </xf>
    <xf numFmtId="0" fontId="6" fillId="9" borderId="25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16" fillId="16" borderId="12" xfId="0" applyFont="1" applyFill="1" applyBorder="1" applyAlignment="1">
      <alignment horizontal="center" vertical="center"/>
    </xf>
    <xf numFmtId="0" fontId="16" fillId="16" borderId="49" xfId="0" applyFont="1" applyFill="1" applyBorder="1" applyAlignment="1">
      <alignment horizontal="center" vertical="center"/>
    </xf>
    <xf numFmtId="0" fontId="16" fillId="16" borderId="13" xfId="0" applyFont="1" applyFill="1" applyBorder="1" applyAlignment="1">
      <alignment horizontal="center" vertical="center"/>
    </xf>
    <xf numFmtId="0" fontId="6" fillId="38" borderId="64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/>
    <xf numFmtId="0" fontId="15" fillId="34" borderId="49" xfId="0" applyFont="1" applyFill="1" applyBorder="1" applyAlignment="1"/>
    <xf numFmtId="0" fontId="15" fillId="34" borderId="13" xfId="0" applyFont="1" applyFill="1" applyBorder="1" applyAlignment="1"/>
    <xf numFmtId="0" fontId="9" fillId="38" borderId="66" xfId="0" applyFont="1" applyFill="1" applyBorder="1" applyAlignment="1">
      <alignment horizontal="center" wrapText="1"/>
    </xf>
    <xf numFmtId="0" fontId="9" fillId="38" borderId="65" xfId="0" applyFont="1" applyFill="1" applyBorder="1" applyAlignment="1">
      <alignment horizontal="center" wrapText="1"/>
    </xf>
    <xf numFmtId="49" fontId="8" fillId="38" borderId="67" xfId="0" applyNumberFormat="1" applyFont="1" applyFill="1" applyBorder="1" applyAlignment="1">
      <alignment horizontal="center"/>
    </xf>
    <xf numFmtId="49" fontId="1" fillId="38" borderId="11" xfId="0" applyNumberFormat="1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9" fillId="38" borderId="35" xfId="0" applyFont="1" applyFill="1" applyBorder="1" applyAlignment="1">
      <alignment horizontal="center" wrapText="1"/>
    </xf>
    <xf numFmtId="0" fontId="9" fillId="38" borderId="28" xfId="0" applyFont="1" applyFill="1" applyBorder="1" applyAlignment="1">
      <alignment horizontal="center" wrapText="1"/>
    </xf>
    <xf numFmtId="0" fontId="9" fillId="38" borderId="76" xfId="0" applyFont="1" applyFill="1" applyBorder="1" applyAlignment="1">
      <alignment horizontal="center" wrapText="1"/>
    </xf>
    <xf numFmtId="0" fontId="9" fillId="38" borderId="43" xfId="0" applyFont="1" applyFill="1" applyBorder="1" applyAlignment="1">
      <alignment horizontal="center" wrapText="1"/>
    </xf>
    <xf numFmtId="0" fontId="16" fillId="16" borderId="12" xfId="0" applyFont="1" applyFill="1" applyBorder="1" applyAlignment="1">
      <alignment horizontal="center"/>
    </xf>
    <xf numFmtId="0" fontId="16" fillId="16" borderId="49" xfId="0" applyFont="1" applyFill="1" applyBorder="1" applyAlignment="1">
      <alignment horizontal="center"/>
    </xf>
    <xf numFmtId="0" fontId="16" fillId="16" borderId="41" xfId="0" applyFont="1" applyFill="1" applyBorder="1" applyAlignment="1">
      <alignment horizontal="center"/>
    </xf>
    <xf numFmtId="0" fontId="16" fillId="16" borderId="13" xfId="0" applyFont="1" applyFill="1" applyBorder="1" applyAlignment="1">
      <alignment horizontal="center"/>
    </xf>
    <xf numFmtId="0" fontId="8" fillId="38" borderId="31" xfId="0" applyFont="1" applyFill="1" applyBorder="1" applyAlignment="1">
      <alignment horizontal="center" vertical="center"/>
    </xf>
    <xf numFmtId="0" fontId="8" fillId="38" borderId="28" xfId="0" applyFont="1" applyFill="1" applyBorder="1" applyAlignment="1">
      <alignment horizontal="center" vertical="center"/>
    </xf>
    <xf numFmtId="0" fontId="24" fillId="38" borderId="75" xfId="0" applyFont="1" applyFill="1" applyBorder="1" applyAlignment="1">
      <alignment horizontal="center" wrapText="1"/>
    </xf>
    <xf numFmtId="0" fontId="5" fillId="38" borderId="47" xfId="0" applyFont="1" applyFill="1" applyBorder="1" applyAlignment="1">
      <alignment wrapText="1"/>
    </xf>
    <xf numFmtId="0" fontId="24" fillId="38" borderId="30" xfId="0" applyFont="1" applyFill="1" applyBorder="1" applyAlignment="1">
      <alignment horizontal="center" wrapText="1"/>
    </xf>
    <xf numFmtId="0" fontId="5" fillId="38" borderId="30" xfId="0" applyFont="1" applyFill="1" applyBorder="1" applyAlignment="1">
      <alignment horizontal="center" wrapText="1"/>
    </xf>
    <xf numFmtId="0" fontId="0" fillId="38" borderId="28" xfId="0" applyFill="1" applyBorder="1" applyAlignment="1">
      <alignment horizontal="center" wrapText="1"/>
    </xf>
    <xf numFmtId="0" fontId="8" fillId="38" borderId="33" xfId="0" applyFont="1" applyFill="1" applyBorder="1" applyAlignment="1">
      <alignment horizontal="center" vertical="center"/>
    </xf>
    <xf numFmtId="0" fontId="8" fillId="38" borderId="48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/>
    </xf>
    <xf numFmtId="0" fontId="16" fillId="5" borderId="49" xfId="0" applyFont="1" applyFill="1" applyBorder="1" applyAlignment="1">
      <alignment horizontal="center"/>
    </xf>
    <xf numFmtId="0" fontId="16" fillId="5" borderId="13" xfId="0" applyFont="1" applyFill="1" applyBorder="1" applyAlignment="1">
      <alignment horizontal="center"/>
    </xf>
    <xf numFmtId="0" fontId="24" fillId="11" borderId="75" xfId="0" applyFont="1" applyFill="1" applyBorder="1" applyAlignment="1">
      <alignment horizontal="center" wrapText="1"/>
    </xf>
    <xf numFmtId="0" fontId="5" fillId="0" borderId="47" xfId="0" applyFont="1" applyBorder="1" applyAlignment="1">
      <alignment wrapText="1"/>
    </xf>
    <xf numFmtId="0" fontId="24" fillId="11" borderId="35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49" fontId="8" fillId="38" borderId="1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0" fillId="18" borderId="61" xfId="0" applyFill="1" applyBorder="1" applyAlignment="1">
      <alignment horizontal="center" vertical="center" wrapText="1"/>
    </xf>
    <xf numFmtId="0" fontId="0" fillId="18" borderId="62" xfId="0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4" xfId="0" applyFont="1" applyFill="1" applyBorder="1" applyAlignment="1">
      <alignment horizontal="center" vertical="center" wrapText="1"/>
    </xf>
    <xf numFmtId="0" fontId="6" fillId="5" borderId="72" xfId="0" applyFont="1" applyFill="1" applyBorder="1" applyAlignment="1">
      <alignment horizontal="center" vertical="center" wrapText="1"/>
    </xf>
    <xf numFmtId="0" fontId="6" fillId="5" borderId="73" xfId="0" applyFont="1" applyFill="1" applyBorder="1" applyAlignment="1">
      <alignment horizontal="center" vertical="center" wrapText="1"/>
    </xf>
    <xf numFmtId="0" fontId="6" fillId="32" borderId="39" xfId="0" applyFont="1" applyFill="1" applyBorder="1" applyAlignment="1">
      <alignment horizontal="center" vertical="center" wrapText="1"/>
    </xf>
    <xf numFmtId="0" fontId="6" fillId="32" borderId="38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61" xfId="0" applyFont="1" applyFill="1" applyBorder="1" applyAlignment="1">
      <alignment horizontal="center" vertical="center" wrapText="1"/>
    </xf>
    <xf numFmtId="0" fontId="6" fillId="5" borderId="62" xfId="0" applyFont="1" applyFill="1" applyBorder="1" applyAlignment="1">
      <alignment horizontal="center" vertical="center" wrapText="1"/>
    </xf>
    <xf numFmtId="0" fontId="0" fillId="18" borderId="68" xfId="0" applyFill="1" applyBorder="1" applyAlignment="1">
      <alignment horizontal="center" vertical="center"/>
    </xf>
    <xf numFmtId="0" fontId="0" fillId="18" borderId="69" xfId="0" applyFill="1" applyBorder="1" applyAlignment="1">
      <alignment horizontal="center" vertical="center"/>
    </xf>
    <xf numFmtId="0" fontId="3" fillId="32" borderId="33" xfId="0" applyFont="1" applyFill="1" applyBorder="1" applyAlignment="1">
      <alignment horizontal="center" vertical="center"/>
    </xf>
    <xf numFmtId="0" fontId="3" fillId="32" borderId="48" xfId="0" applyFont="1" applyFill="1" applyBorder="1" applyAlignment="1">
      <alignment horizontal="center" vertical="center"/>
    </xf>
    <xf numFmtId="0" fontId="3" fillId="32" borderId="31" xfId="0" applyFont="1" applyFill="1" applyBorder="1" applyAlignment="1">
      <alignment horizontal="center" vertical="center"/>
    </xf>
    <xf numFmtId="0" fontId="3" fillId="32" borderId="28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EDCCCB"/>
      <color rgb="FFCCFF99"/>
      <color rgb="FFCCFFCC"/>
      <color rgb="FFFF7C80"/>
      <color rgb="FFFFFF66"/>
      <color rgb="FFFF6699"/>
      <color rgb="FFFFFFFF"/>
      <color rgb="FFFFE59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L138"/>
  <sheetViews>
    <sheetView tabSelected="1" topLeftCell="A17" zoomScaleNormal="100" workbookViewId="0">
      <selection activeCell="E29" sqref="E29"/>
    </sheetView>
  </sheetViews>
  <sheetFormatPr defaultRowHeight="15" x14ac:dyDescent="0.25"/>
  <cols>
    <col min="1" max="1" width="15.7109375" customWidth="1"/>
    <col min="2" max="2" width="27.7109375" customWidth="1"/>
    <col min="3" max="3" width="9.140625" style="128"/>
    <col min="4" max="4" width="15.7109375" customWidth="1"/>
    <col min="5" max="5" width="27.7109375" customWidth="1"/>
    <col min="7" max="7" width="15.7109375" customWidth="1"/>
    <col min="8" max="8" width="27.7109375" customWidth="1"/>
    <col min="10" max="10" width="15.7109375" customWidth="1"/>
    <col min="11" max="11" width="27.7109375" customWidth="1"/>
  </cols>
  <sheetData>
    <row r="2" spans="1:11" ht="18" x14ac:dyDescent="0.25">
      <c r="B2" s="198" t="s">
        <v>66</v>
      </c>
      <c r="C2" s="199"/>
      <c r="D2" s="200"/>
      <c r="E2" s="197"/>
    </row>
    <row r="3" spans="1:11" ht="23.25" x14ac:dyDescent="0.35">
      <c r="A3" s="331" t="s">
        <v>133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5.75" thickBot="1" x14ac:dyDescent="0.3">
      <c r="B4" s="130" t="s">
        <v>141</v>
      </c>
      <c r="C4" s="128" t="s">
        <v>145</v>
      </c>
      <c r="E4" s="130" t="s">
        <v>142</v>
      </c>
      <c r="H4" s="130" t="s">
        <v>143</v>
      </c>
      <c r="K4" s="130" t="s">
        <v>144</v>
      </c>
    </row>
    <row r="5" spans="1:11" ht="15.75" thickBot="1" x14ac:dyDescent="0.3">
      <c r="A5" s="302" t="s">
        <v>0</v>
      </c>
      <c r="B5" s="303"/>
      <c r="D5" s="304" t="s">
        <v>34</v>
      </c>
      <c r="E5" s="305"/>
      <c r="G5" s="314" t="s">
        <v>35</v>
      </c>
      <c r="H5" s="315"/>
      <c r="J5" s="316" t="s">
        <v>36</v>
      </c>
      <c r="K5" s="317"/>
    </row>
    <row r="6" spans="1:11" ht="15.75" thickBot="1" x14ac:dyDescent="0.3">
      <c r="A6" s="2" t="s">
        <v>2</v>
      </c>
      <c r="B6" s="3" t="s">
        <v>148</v>
      </c>
      <c r="C6" s="128">
        <v>7</v>
      </c>
      <c r="D6" s="2" t="s">
        <v>2</v>
      </c>
      <c r="E6" s="3" t="s">
        <v>148</v>
      </c>
      <c r="G6" s="2" t="s">
        <v>2</v>
      </c>
      <c r="H6" s="3" t="s">
        <v>169</v>
      </c>
      <c r="J6" s="2" t="s">
        <v>2</v>
      </c>
      <c r="K6" s="3" t="s">
        <v>169</v>
      </c>
    </row>
    <row r="7" spans="1:11" ht="15.75" thickBot="1" x14ac:dyDescent="0.3">
      <c r="A7" s="4" t="s">
        <v>1</v>
      </c>
      <c r="B7" s="5" t="s">
        <v>149</v>
      </c>
      <c r="C7" s="128">
        <v>8</v>
      </c>
      <c r="D7" s="4" t="s">
        <v>1</v>
      </c>
      <c r="E7" s="5" t="s">
        <v>150</v>
      </c>
      <c r="G7" s="4" t="s">
        <v>1</v>
      </c>
      <c r="H7" s="3" t="s">
        <v>110</v>
      </c>
      <c r="J7" s="4" t="s">
        <v>1</v>
      </c>
      <c r="K7" s="3" t="s">
        <v>109</v>
      </c>
    </row>
    <row r="8" spans="1:11" ht="15.75" thickBot="1" x14ac:dyDescent="0.3">
      <c r="A8" s="21"/>
      <c r="B8" s="22" t="s">
        <v>352</v>
      </c>
      <c r="D8" s="21"/>
      <c r="E8" s="22" t="s">
        <v>352</v>
      </c>
      <c r="G8" s="21"/>
      <c r="H8" s="22" t="s">
        <v>353</v>
      </c>
      <c r="J8" s="21"/>
      <c r="K8" s="22" t="s">
        <v>353</v>
      </c>
    </row>
    <row r="9" spans="1:11" ht="15.75" thickBot="1" x14ac:dyDescent="0.3">
      <c r="A9" s="11" t="s">
        <v>27</v>
      </c>
      <c r="B9" s="88" t="s">
        <v>151</v>
      </c>
      <c r="C9" s="128">
        <v>10</v>
      </c>
      <c r="D9" s="11" t="s">
        <v>27</v>
      </c>
      <c r="E9" s="88" t="s">
        <v>151</v>
      </c>
      <c r="G9" s="11" t="s">
        <v>27</v>
      </c>
      <c r="H9" s="88" t="s">
        <v>340</v>
      </c>
      <c r="J9" s="11" t="s">
        <v>27</v>
      </c>
      <c r="K9" s="88" t="s">
        <v>185</v>
      </c>
    </row>
    <row r="10" spans="1:11" ht="15.75" thickBot="1" x14ac:dyDescent="0.3">
      <c r="A10" s="23"/>
      <c r="B10" s="22"/>
      <c r="D10" s="23"/>
      <c r="E10" s="22"/>
      <c r="G10" s="23"/>
      <c r="H10" s="22"/>
      <c r="J10" s="23"/>
      <c r="K10" s="22"/>
    </row>
    <row r="11" spans="1:11" ht="15.75" thickBot="1" x14ac:dyDescent="0.3">
      <c r="A11" s="306" t="s">
        <v>3</v>
      </c>
      <c r="B11" s="307"/>
      <c r="D11" s="306" t="s">
        <v>3</v>
      </c>
      <c r="E11" s="307"/>
      <c r="G11" s="306" t="s">
        <v>3</v>
      </c>
      <c r="H11" s="307"/>
      <c r="J11" s="306" t="s">
        <v>3</v>
      </c>
      <c r="K11" s="307"/>
    </row>
    <row r="12" spans="1:11" x14ac:dyDescent="0.25">
      <c r="A12" s="26" t="s">
        <v>51</v>
      </c>
      <c r="B12" s="27" t="s">
        <v>113</v>
      </c>
      <c r="C12" s="128">
        <v>13</v>
      </c>
      <c r="D12" s="26" t="s">
        <v>51</v>
      </c>
      <c r="E12" s="27" t="s">
        <v>159</v>
      </c>
      <c r="G12" s="26" t="s">
        <v>51</v>
      </c>
      <c r="H12" s="27" t="s">
        <v>170</v>
      </c>
      <c r="J12" s="26" t="s">
        <v>51</v>
      </c>
      <c r="K12" s="27" t="s">
        <v>112</v>
      </c>
    </row>
    <row r="13" spans="1:11" x14ac:dyDescent="0.25">
      <c r="A13" s="6" t="s">
        <v>5</v>
      </c>
      <c r="B13" s="7" t="s">
        <v>152</v>
      </c>
      <c r="D13" s="6" t="s">
        <v>5</v>
      </c>
      <c r="E13" s="7" t="s">
        <v>160</v>
      </c>
      <c r="G13" s="6" t="s">
        <v>5</v>
      </c>
      <c r="H13" s="7" t="s">
        <v>171</v>
      </c>
      <c r="J13" s="6" t="s">
        <v>5</v>
      </c>
      <c r="K13" s="15" t="s">
        <v>177</v>
      </c>
    </row>
    <row r="14" spans="1:11" x14ac:dyDescent="0.25">
      <c r="A14" s="6" t="s">
        <v>6</v>
      </c>
      <c r="B14" s="7" t="s">
        <v>153</v>
      </c>
      <c r="D14" s="6" t="s">
        <v>6</v>
      </c>
      <c r="E14" s="7" t="s">
        <v>161</v>
      </c>
      <c r="G14" s="6" t="s">
        <v>6</v>
      </c>
      <c r="H14" s="7" t="s">
        <v>172</v>
      </c>
      <c r="J14" s="6" t="s">
        <v>6</v>
      </c>
      <c r="K14" s="7" t="s">
        <v>178</v>
      </c>
    </row>
    <row r="15" spans="1:11" x14ac:dyDescent="0.25">
      <c r="A15" s="6" t="s">
        <v>7</v>
      </c>
      <c r="B15" s="7" t="s">
        <v>154</v>
      </c>
      <c r="D15" s="6" t="s">
        <v>7</v>
      </c>
      <c r="E15" s="7" t="s">
        <v>162</v>
      </c>
      <c r="G15" s="6" t="s">
        <v>7</v>
      </c>
      <c r="H15" s="7" t="s">
        <v>173</v>
      </c>
      <c r="J15" s="6" t="s">
        <v>7</v>
      </c>
      <c r="K15" s="7" t="s">
        <v>180</v>
      </c>
    </row>
    <row r="16" spans="1:11" x14ac:dyDescent="0.25">
      <c r="A16" s="6" t="s">
        <v>8</v>
      </c>
      <c r="B16" s="7" t="s">
        <v>155</v>
      </c>
      <c r="D16" s="6" t="s">
        <v>8</v>
      </c>
      <c r="E16" s="7" t="s">
        <v>163</v>
      </c>
      <c r="G16" s="6" t="s">
        <v>8</v>
      </c>
      <c r="H16" s="7" t="s">
        <v>174</v>
      </c>
      <c r="J16" s="6" t="s">
        <v>8</v>
      </c>
      <c r="K16" s="7" t="s">
        <v>179</v>
      </c>
    </row>
    <row r="17" spans="1:11" x14ac:dyDescent="0.25">
      <c r="A17" s="6" t="s">
        <v>9</v>
      </c>
      <c r="B17" s="7" t="s">
        <v>156</v>
      </c>
      <c r="D17" s="6" t="s">
        <v>9</v>
      </c>
      <c r="E17" s="7" t="s">
        <v>164</v>
      </c>
      <c r="G17" s="6" t="s">
        <v>9</v>
      </c>
      <c r="H17" s="7" t="s">
        <v>176</v>
      </c>
      <c r="J17" s="6" t="s">
        <v>9</v>
      </c>
      <c r="K17" s="7" t="s">
        <v>181</v>
      </c>
    </row>
    <row r="18" spans="1:11" ht="15.75" thickBot="1" x14ac:dyDescent="0.3">
      <c r="A18" s="8" t="s">
        <v>59</v>
      </c>
      <c r="B18" s="9" t="s">
        <v>157</v>
      </c>
      <c r="D18" s="8" t="s">
        <v>59</v>
      </c>
      <c r="E18" s="9" t="s">
        <v>165</v>
      </c>
      <c r="G18" s="8" t="s">
        <v>59</v>
      </c>
      <c r="H18" s="9" t="s">
        <v>175</v>
      </c>
      <c r="J18" s="8" t="s">
        <v>59</v>
      </c>
      <c r="K18" s="9" t="s">
        <v>182</v>
      </c>
    </row>
    <row r="19" spans="1:11" ht="15.75" thickBot="1" x14ac:dyDescent="0.3">
      <c r="A19" s="23"/>
      <c r="B19" s="22" t="s">
        <v>158</v>
      </c>
      <c r="D19" s="23"/>
      <c r="E19" s="22" t="s">
        <v>166</v>
      </c>
      <c r="G19" s="23"/>
      <c r="H19" s="22"/>
      <c r="J19" s="23"/>
      <c r="K19" s="22"/>
    </row>
    <row r="20" spans="1:11" ht="15.75" thickBot="1" x14ac:dyDescent="0.3">
      <c r="A20" s="308" t="s">
        <v>117</v>
      </c>
      <c r="B20" s="309"/>
      <c r="D20" s="308" t="s">
        <v>117</v>
      </c>
      <c r="E20" s="309"/>
      <c r="G20" s="308" t="s">
        <v>117</v>
      </c>
      <c r="H20" s="309"/>
      <c r="J20" s="308" t="s">
        <v>117</v>
      </c>
      <c r="K20" s="309"/>
    </row>
    <row r="21" spans="1:11" ht="15.75" customHeight="1" x14ac:dyDescent="0.25">
      <c r="A21" s="13" t="s">
        <v>4</v>
      </c>
      <c r="B21" s="27" t="s">
        <v>113</v>
      </c>
      <c r="D21" s="13" t="s">
        <v>4</v>
      </c>
      <c r="E21" s="27" t="s">
        <v>159</v>
      </c>
      <c r="G21" s="13" t="s">
        <v>4</v>
      </c>
      <c r="H21" s="7" t="s">
        <v>174</v>
      </c>
      <c r="J21" s="13" t="s">
        <v>4</v>
      </c>
      <c r="K21" s="7" t="s">
        <v>179</v>
      </c>
    </row>
    <row r="22" spans="1:11" ht="15.75" thickBot="1" x14ac:dyDescent="0.3">
      <c r="A22" s="8" t="s">
        <v>5</v>
      </c>
      <c r="B22" s="9" t="s">
        <v>152</v>
      </c>
      <c r="D22" s="8" t="s">
        <v>5</v>
      </c>
      <c r="E22" s="9" t="s">
        <v>160</v>
      </c>
      <c r="G22" s="8" t="s">
        <v>5</v>
      </c>
      <c r="H22" s="9" t="s">
        <v>170</v>
      </c>
      <c r="J22" s="8" t="s">
        <v>5</v>
      </c>
      <c r="K22" s="9" t="s">
        <v>177</v>
      </c>
    </row>
    <row r="23" spans="1:11" ht="15.75" thickBot="1" x14ac:dyDescent="0.3">
      <c r="A23" s="23"/>
      <c r="B23" s="22" t="s">
        <v>168</v>
      </c>
      <c r="D23" s="23"/>
      <c r="E23" s="22" t="s">
        <v>168</v>
      </c>
      <c r="G23" s="23"/>
      <c r="H23" s="22" t="s">
        <v>184</v>
      </c>
      <c r="J23" s="23"/>
      <c r="K23" s="22" t="s">
        <v>183</v>
      </c>
    </row>
    <row r="24" spans="1:11" ht="15" customHeight="1" thickBot="1" x14ac:dyDescent="0.3">
      <c r="A24" s="300" t="s">
        <v>18</v>
      </c>
      <c r="B24" s="301"/>
      <c r="D24" s="300" t="s">
        <v>18</v>
      </c>
      <c r="E24" s="301"/>
      <c r="G24" s="300" t="s">
        <v>18</v>
      </c>
      <c r="H24" s="301"/>
      <c r="J24" s="300" t="s">
        <v>18</v>
      </c>
      <c r="K24" s="301"/>
    </row>
    <row r="25" spans="1:11" ht="15.75" thickBot="1" x14ac:dyDescent="0.3">
      <c r="A25" s="110" t="s">
        <v>1</v>
      </c>
      <c r="B25" s="20" t="str">
        <f>+B7</f>
        <v>Henderson Blue</v>
      </c>
      <c r="C25" s="128">
        <v>26</v>
      </c>
      <c r="D25" s="19" t="s">
        <v>1</v>
      </c>
      <c r="E25" s="20" t="str">
        <f>+E7</f>
        <v>Henderson Red</v>
      </c>
      <c r="G25" s="19" t="s">
        <v>1</v>
      </c>
      <c r="H25" s="20" t="str">
        <f>+H7</f>
        <v>Solvay Blue</v>
      </c>
      <c r="J25" s="19" t="s">
        <v>1</v>
      </c>
      <c r="K25" s="20" t="str">
        <f>+K7</f>
        <v>Solvay Silver</v>
      </c>
    </row>
    <row r="26" spans="1:11" ht="15.75" customHeight="1" x14ac:dyDescent="0.25">
      <c r="A26" s="13" t="s">
        <v>4</v>
      </c>
      <c r="B26" s="7" t="s">
        <v>153</v>
      </c>
      <c r="D26" s="13" t="s">
        <v>4</v>
      </c>
      <c r="E26" s="7" t="s">
        <v>162</v>
      </c>
      <c r="G26" s="13" t="s">
        <v>4</v>
      </c>
      <c r="H26" s="27" t="s">
        <v>175</v>
      </c>
      <c r="J26" s="13" t="s">
        <v>4</v>
      </c>
      <c r="K26" s="27" t="s">
        <v>180</v>
      </c>
    </row>
    <row r="27" spans="1:11" x14ac:dyDescent="0.25">
      <c r="A27" s="6" t="s">
        <v>5</v>
      </c>
      <c r="B27" s="7" t="s">
        <v>154</v>
      </c>
      <c r="D27" s="6" t="s">
        <v>5</v>
      </c>
      <c r="E27" s="7" t="s">
        <v>406</v>
      </c>
      <c r="G27" s="6" t="s">
        <v>5</v>
      </c>
      <c r="H27" s="7" t="s">
        <v>176</v>
      </c>
      <c r="J27" s="6" t="s">
        <v>5</v>
      </c>
      <c r="K27" s="15" t="s">
        <v>112</v>
      </c>
    </row>
    <row r="28" spans="1:11" ht="15.75" thickBot="1" x14ac:dyDescent="0.3">
      <c r="A28" s="8" t="s">
        <v>6</v>
      </c>
      <c r="B28" s="9" t="s">
        <v>155</v>
      </c>
      <c r="D28" s="8" t="s">
        <v>6</v>
      </c>
      <c r="E28" s="9" t="s">
        <v>164</v>
      </c>
      <c r="G28" s="8" t="s">
        <v>6</v>
      </c>
      <c r="H28" s="9" t="s">
        <v>173</v>
      </c>
      <c r="J28" s="8" t="s">
        <v>6</v>
      </c>
      <c r="K28" s="9" t="s">
        <v>178</v>
      </c>
    </row>
    <row r="29" spans="1:11" s="64" customFormat="1" ht="15.75" thickBot="1" x14ac:dyDescent="0.3">
      <c r="A29" s="63"/>
      <c r="B29" s="46"/>
      <c r="C29" s="129"/>
      <c r="D29" s="63"/>
      <c r="E29" s="46"/>
      <c r="G29" s="63"/>
      <c r="H29" s="46"/>
      <c r="J29" s="63"/>
      <c r="K29" s="46"/>
    </row>
    <row r="30" spans="1:11" ht="13.5" thickBot="1" x14ac:dyDescent="0.25">
      <c r="B30" s="318" t="s">
        <v>66</v>
      </c>
      <c r="C30" s="319"/>
      <c r="D30" s="320"/>
    </row>
    <row r="31" spans="1:11" ht="15.75" thickBot="1" x14ac:dyDescent="0.3"/>
    <row r="32" spans="1:11" ht="15.75" thickBot="1" x14ac:dyDescent="0.3">
      <c r="A32" s="332" t="s">
        <v>37</v>
      </c>
      <c r="B32" s="333"/>
      <c r="D32" s="310" t="s">
        <v>38</v>
      </c>
      <c r="E32" s="311"/>
      <c r="G32" s="312" t="s">
        <v>39</v>
      </c>
      <c r="H32" s="313"/>
      <c r="J32" s="334" t="s">
        <v>40</v>
      </c>
      <c r="K32" s="335"/>
    </row>
    <row r="33" spans="1:11" x14ac:dyDescent="0.25">
      <c r="A33" s="2" t="s">
        <v>2</v>
      </c>
      <c r="B33" s="3" t="s">
        <v>118</v>
      </c>
      <c r="C33" s="128">
        <v>34</v>
      </c>
      <c r="D33" s="2" t="s">
        <v>2</v>
      </c>
      <c r="E33" s="3" t="s">
        <v>197</v>
      </c>
      <c r="G33" s="2" t="s">
        <v>2</v>
      </c>
      <c r="H33" s="3" t="s">
        <v>119</v>
      </c>
      <c r="J33" s="2" t="s">
        <v>2</v>
      </c>
      <c r="K33" s="3" t="s">
        <v>211</v>
      </c>
    </row>
    <row r="34" spans="1:11" ht="15.75" thickBot="1" x14ac:dyDescent="0.3">
      <c r="A34" s="4" t="s">
        <v>1</v>
      </c>
      <c r="B34" s="5" t="s">
        <v>186</v>
      </c>
      <c r="C34" s="128">
        <v>35</v>
      </c>
      <c r="D34" s="4" t="s">
        <v>1</v>
      </c>
      <c r="E34" s="5" t="s">
        <v>198</v>
      </c>
      <c r="G34" s="4" t="s">
        <v>1</v>
      </c>
      <c r="H34" s="5" t="s">
        <v>209</v>
      </c>
      <c r="J34" s="4" t="s">
        <v>1</v>
      </c>
      <c r="K34" s="5" t="s">
        <v>212</v>
      </c>
    </row>
    <row r="35" spans="1:11" ht="15.75" thickBot="1" x14ac:dyDescent="0.3">
      <c r="A35" s="21"/>
      <c r="B35" s="22" t="s">
        <v>363</v>
      </c>
      <c r="D35" s="21"/>
      <c r="E35" s="22" t="s">
        <v>361</v>
      </c>
      <c r="G35" s="21"/>
      <c r="H35" s="22" t="s">
        <v>368</v>
      </c>
      <c r="J35" s="21"/>
      <c r="K35" s="22" t="s">
        <v>364</v>
      </c>
    </row>
    <row r="36" spans="1:11" ht="15.75" thickBot="1" x14ac:dyDescent="0.3">
      <c r="A36" s="11" t="s">
        <v>27</v>
      </c>
      <c r="B36" s="88" t="s">
        <v>187</v>
      </c>
      <c r="C36" s="128">
        <v>37</v>
      </c>
      <c r="D36" s="11" t="s">
        <v>27</v>
      </c>
      <c r="E36" s="88" t="s">
        <v>199</v>
      </c>
      <c r="G36" s="11" t="s">
        <v>27</v>
      </c>
      <c r="H36" s="88" t="s">
        <v>127</v>
      </c>
      <c r="J36" s="11" t="s">
        <v>27</v>
      </c>
      <c r="K36" s="88" t="s">
        <v>213</v>
      </c>
    </row>
    <row r="37" spans="1:11" ht="15.75" thickBot="1" x14ac:dyDescent="0.3">
      <c r="A37" s="23"/>
      <c r="B37" s="22"/>
      <c r="D37" s="23"/>
      <c r="E37" s="22"/>
      <c r="G37" s="23"/>
      <c r="H37" s="22"/>
      <c r="J37" s="23"/>
      <c r="K37" s="22"/>
    </row>
    <row r="38" spans="1:11" ht="15.75" thickBot="1" x14ac:dyDescent="0.3">
      <c r="A38" s="306" t="s">
        <v>3</v>
      </c>
      <c r="B38" s="307"/>
      <c r="D38" s="306" t="s">
        <v>3</v>
      </c>
      <c r="E38" s="307"/>
      <c r="G38" s="306" t="s">
        <v>3</v>
      </c>
      <c r="H38" s="307"/>
      <c r="J38" s="306" t="s">
        <v>3</v>
      </c>
      <c r="K38" s="307"/>
    </row>
    <row r="39" spans="1:11" x14ac:dyDescent="0.25">
      <c r="A39" s="26" t="s">
        <v>51</v>
      </c>
      <c r="B39" s="27" t="s">
        <v>188</v>
      </c>
      <c r="C39" s="128">
        <v>40</v>
      </c>
      <c r="D39" s="26" t="s">
        <v>51</v>
      </c>
      <c r="E39" s="27" t="s">
        <v>200</v>
      </c>
      <c r="G39" s="26" t="s">
        <v>51</v>
      </c>
      <c r="H39" s="27" t="s">
        <v>121</v>
      </c>
      <c r="J39" s="26" t="s">
        <v>51</v>
      </c>
      <c r="K39" s="27" t="s">
        <v>213</v>
      </c>
    </row>
    <row r="40" spans="1:11" x14ac:dyDescent="0.25">
      <c r="A40" s="6" t="s">
        <v>5</v>
      </c>
      <c r="B40" s="7" t="s">
        <v>189</v>
      </c>
      <c r="D40" s="6" t="s">
        <v>5</v>
      </c>
      <c r="E40" s="7" t="s">
        <v>201</v>
      </c>
      <c r="G40" s="6" t="s">
        <v>5</v>
      </c>
      <c r="H40" s="7" t="s">
        <v>127</v>
      </c>
      <c r="J40" s="6" t="s">
        <v>5</v>
      </c>
      <c r="K40" s="7" t="s">
        <v>214</v>
      </c>
    </row>
    <row r="41" spans="1:11" x14ac:dyDescent="0.25">
      <c r="A41" s="6" t="s">
        <v>6</v>
      </c>
      <c r="B41" s="7" t="s">
        <v>190</v>
      </c>
      <c r="D41" s="6" t="s">
        <v>6</v>
      </c>
      <c r="E41" s="7" t="s">
        <v>202</v>
      </c>
      <c r="G41" s="6" t="s">
        <v>6</v>
      </c>
      <c r="H41" s="7" t="s">
        <v>124</v>
      </c>
      <c r="J41" s="6" t="s">
        <v>6</v>
      </c>
      <c r="K41" s="7" t="s">
        <v>215</v>
      </c>
    </row>
    <row r="42" spans="1:11" x14ac:dyDescent="0.25">
      <c r="A42" s="6" t="s">
        <v>7</v>
      </c>
      <c r="B42" s="7" t="s">
        <v>196</v>
      </c>
      <c r="D42" s="6" t="s">
        <v>7</v>
      </c>
      <c r="E42" s="7" t="s">
        <v>203</v>
      </c>
      <c r="G42" s="6" t="s">
        <v>7</v>
      </c>
      <c r="H42" s="7" t="s">
        <v>123</v>
      </c>
      <c r="J42" s="6" t="s">
        <v>7</v>
      </c>
      <c r="K42" s="7" t="s">
        <v>216</v>
      </c>
    </row>
    <row r="43" spans="1:11" x14ac:dyDescent="0.25">
      <c r="A43" s="6" t="s">
        <v>8</v>
      </c>
      <c r="B43" s="7" t="s">
        <v>192</v>
      </c>
      <c r="D43" s="6" t="s">
        <v>8</v>
      </c>
      <c r="E43" s="7" t="s">
        <v>205</v>
      </c>
      <c r="G43" s="6" t="s">
        <v>8</v>
      </c>
      <c r="H43" s="7" t="s">
        <v>125</v>
      </c>
      <c r="J43" s="6" t="s">
        <v>8</v>
      </c>
      <c r="K43" s="7" t="s">
        <v>217</v>
      </c>
    </row>
    <row r="44" spans="1:11" x14ac:dyDescent="0.25">
      <c r="A44" s="6" t="s">
        <v>9</v>
      </c>
      <c r="B44" s="7" t="s">
        <v>193</v>
      </c>
      <c r="D44" s="6" t="s">
        <v>9</v>
      </c>
      <c r="E44" s="7" t="s">
        <v>199</v>
      </c>
      <c r="G44" s="6" t="s">
        <v>9</v>
      </c>
      <c r="H44" s="7" t="s">
        <v>210</v>
      </c>
      <c r="J44" s="6" t="s">
        <v>9</v>
      </c>
      <c r="K44" s="7" t="s">
        <v>218</v>
      </c>
    </row>
    <row r="45" spans="1:11" ht="15.75" thickBot="1" x14ac:dyDescent="0.3">
      <c r="A45" s="8" t="s">
        <v>59</v>
      </c>
      <c r="B45" s="9" t="s">
        <v>194</v>
      </c>
      <c r="D45" s="8" t="s">
        <v>59</v>
      </c>
      <c r="E45" s="7" t="s">
        <v>204</v>
      </c>
      <c r="G45" s="8" t="s">
        <v>59</v>
      </c>
      <c r="H45" s="9" t="s">
        <v>122</v>
      </c>
      <c r="J45" s="8" t="s">
        <v>59</v>
      </c>
      <c r="K45" s="9"/>
    </row>
    <row r="46" spans="1:11" ht="15.75" thickBot="1" x14ac:dyDescent="0.3">
      <c r="A46" s="23"/>
      <c r="B46" s="22"/>
      <c r="D46" s="23"/>
      <c r="E46" s="22" t="s">
        <v>208</v>
      </c>
      <c r="G46" s="23"/>
      <c r="H46" s="242" t="s">
        <v>120</v>
      </c>
      <c r="J46" s="23"/>
      <c r="K46" s="22"/>
    </row>
    <row r="47" spans="1:11" ht="15.75" thickBot="1" x14ac:dyDescent="0.3">
      <c r="A47" s="308" t="s">
        <v>117</v>
      </c>
      <c r="B47" s="309"/>
      <c r="D47" s="308" t="s">
        <v>117</v>
      </c>
      <c r="E47" s="309"/>
      <c r="G47" s="308" t="s">
        <v>117</v>
      </c>
      <c r="H47" s="309"/>
      <c r="J47" s="308" t="s">
        <v>117</v>
      </c>
      <c r="K47" s="309"/>
    </row>
    <row r="48" spans="1:11" x14ac:dyDescent="0.25">
      <c r="A48" s="13" t="s">
        <v>4</v>
      </c>
      <c r="B48" s="14" t="s">
        <v>192</v>
      </c>
      <c r="D48" s="13" t="s">
        <v>4</v>
      </c>
      <c r="E48" s="14" t="s">
        <v>206</v>
      </c>
      <c r="G48" s="13" t="s">
        <v>4</v>
      </c>
      <c r="H48" s="27" t="s">
        <v>121</v>
      </c>
      <c r="J48" s="13" t="s">
        <v>4</v>
      </c>
      <c r="K48" s="90" t="s">
        <v>214</v>
      </c>
    </row>
    <row r="49" spans="1:12" ht="15.75" thickBot="1" x14ac:dyDescent="0.3">
      <c r="A49" s="8" t="s">
        <v>5</v>
      </c>
      <c r="B49" s="12" t="s">
        <v>189</v>
      </c>
      <c r="D49" s="8" t="s">
        <v>5</v>
      </c>
      <c r="E49" s="12" t="s">
        <v>201</v>
      </c>
      <c r="G49" s="8" t="s">
        <v>5</v>
      </c>
      <c r="H49" s="9" t="s">
        <v>122</v>
      </c>
      <c r="J49" s="8" t="s">
        <v>5</v>
      </c>
      <c r="K49" s="9" t="s">
        <v>218</v>
      </c>
      <c r="L49" s="46"/>
    </row>
    <row r="50" spans="1:12" ht="15.75" thickBot="1" x14ac:dyDescent="0.3">
      <c r="A50" s="23"/>
      <c r="B50" s="22" t="s">
        <v>195</v>
      </c>
      <c r="D50" s="23"/>
      <c r="E50" s="22" t="s">
        <v>184</v>
      </c>
      <c r="G50" s="23"/>
      <c r="H50" s="22" t="s">
        <v>184</v>
      </c>
      <c r="J50" s="23"/>
      <c r="K50" s="22" t="s">
        <v>168</v>
      </c>
    </row>
    <row r="51" spans="1:12" ht="15.75" thickBot="1" x14ac:dyDescent="0.3">
      <c r="A51" s="300" t="s">
        <v>18</v>
      </c>
      <c r="B51" s="301"/>
      <c r="D51" s="300" t="s">
        <v>18</v>
      </c>
      <c r="E51" s="301"/>
      <c r="G51" s="300" t="s">
        <v>18</v>
      </c>
      <c r="H51" s="301"/>
      <c r="J51" s="300" t="s">
        <v>18</v>
      </c>
      <c r="K51" s="301"/>
    </row>
    <row r="52" spans="1:12" ht="15.75" thickBot="1" x14ac:dyDescent="0.3">
      <c r="A52" s="19" t="s">
        <v>1</v>
      </c>
      <c r="B52" s="20" t="str">
        <f>+B34</f>
        <v>Martin Marietta Blue</v>
      </c>
      <c r="C52" s="128">
        <v>53</v>
      </c>
      <c r="D52" s="19" t="s">
        <v>1</v>
      </c>
      <c r="E52" s="20" t="str">
        <f>+E34</f>
        <v>Team Texas</v>
      </c>
      <c r="G52" s="19" t="s">
        <v>1</v>
      </c>
      <c r="H52" s="20" t="str">
        <f>+H34</f>
        <v>Georgia Pacific Mine Rescue</v>
      </c>
      <c r="J52" s="19" t="s">
        <v>1</v>
      </c>
      <c r="K52" s="20" t="str">
        <f>+K34</f>
        <v xml:space="preserve">Central Plains Cement / Talon </v>
      </c>
    </row>
    <row r="53" spans="1:12" x14ac:dyDescent="0.25">
      <c r="A53" s="13" t="s">
        <v>4</v>
      </c>
      <c r="B53" s="7" t="s">
        <v>196</v>
      </c>
      <c r="D53" s="13" t="s">
        <v>4</v>
      </c>
      <c r="E53" s="15" t="s">
        <v>203</v>
      </c>
      <c r="G53" s="13" t="s">
        <v>4</v>
      </c>
      <c r="H53" s="7" t="s">
        <v>126</v>
      </c>
      <c r="J53" s="13" t="s">
        <v>4</v>
      </c>
      <c r="K53" s="7" t="s">
        <v>215</v>
      </c>
    </row>
    <row r="54" spans="1:12" x14ac:dyDescent="0.25">
      <c r="A54" s="6" t="s">
        <v>5</v>
      </c>
      <c r="B54" s="7" t="s">
        <v>190</v>
      </c>
      <c r="D54" s="6" t="s">
        <v>5</v>
      </c>
      <c r="E54" s="15" t="s">
        <v>200</v>
      </c>
      <c r="G54" s="6" t="s">
        <v>5</v>
      </c>
      <c r="H54" s="7" t="s">
        <v>127</v>
      </c>
      <c r="J54" s="6" t="s">
        <v>5</v>
      </c>
      <c r="K54" s="7" t="s">
        <v>217</v>
      </c>
    </row>
    <row r="55" spans="1:12" ht="15.75" thickBot="1" x14ac:dyDescent="0.3">
      <c r="A55" s="8" t="s">
        <v>6</v>
      </c>
      <c r="B55" s="9" t="s">
        <v>188</v>
      </c>
      <c r="D55" s="8" t="s">
        <v>6</v>
      </c>
      <c r="E55" s="24" t="s">
        <v>199</v>
      </c>
      <c r="G55" s="8" t="s">
        <v>6</v>
      </c>
      <c r="H55" s="9" t="s">
        <v>120</v>
      </c>
      <c r="J55" s="8" t="s">
        <v>6</v>
      </c>
      <c r="K55" s="9" t="s">
        <v>216</v>
      </c>
    </row>
    <row r="56" spans="1:12" ht="15.75" thickBot="1" x14ac:dyDescent="0.3"/>
    <row r="57" spans="1:12" ht="13.5" thickBot="1" x14ac:dyDescent="0.25">
      <c r="B57" s="318" t="s">
        <v>66</v>
      </c>
      <c r="C57" s="319"/>
      <c r="D57" s="320"/>
    </row>
    <row r="58" spans="1:12" ht="15.75" thickBot="1" x14ac:dyDescent="0.3"/>
    <row r="59" spans="1:12" ht="15.75" thickBot="1" x14ac:dyDescent="0.3">
      <c r="A59" s="321" t="s">
        <v>41</v>
      </c>
      <c r="B59" s="322"/>
      <c r="D59" s="323" t="s">
        <v>42</v>
      </c>
      <c r="E59" s="324"/>
      <c r="G59" s="325" t="s">
        <v>43</v>
      </c>
      <c r="H59" s="326"/>
      <c r="J59" s="327" t="s">
        <v>44</v>
      </c>
      <c r="K59" s="328"/>
    </row>
    <row r="60" spans="1:12" x14ac:dyDescent="0.25">
      <c r="A60" s="2" t="s">
        <v>2</v>
      </c>
      <c r="B60" s="3" t="s">
        <v>219</v>
      </c>
      <c r="C60" s="128">
        <v>61</v>
      </c>
      <c r="D60" s="2" t="s">
        <v>2</v>
      </c>
      <c r="E60" s="3" t="s">
        <v>228</v>
      </c>
      <c r="G60" s="2" t="s">
        <v>2</v>
      </c>
      <c r="H60" s="3" t="s">
        <v>238</v>
      </c>
      <c r="J60" s="2" t="s">
        <v>2</v>
      </c>
      <c r="K60" s="3" t="s">
        <v>249</v>
      </c>
    </row>
    <row r="61" spans="1:12" ht="15.75" thickBot="1" x14ac:dyDescent="0.3">
      <c r="A61" s="4" t="s">
        <v>1</v>
      </c>
      <c r="B61" s="5" t="s">
        <v>220</v>
      </c>
      <c r="C61" s="128">
        <v>62</v>
      </c>
      <c r="D61" s="4" t="s">
        <v>1</v>
      </c>
      <c r="E61" s="5" t="s">
        <v>229</v>
      </c>
      <c r="G61" s="4" t="s">
        <v>1</v>
      </c>
      <c r="H61" s="5" t="s">
        <v>239</v>
      </c>
      <c r="J61" s="4" t="s">
        <v>1</v>
      </c>
      <c r="K61" s="5" t="s">
        <v>290</v>
      </c>
    </row>
    <row r="62" spans="1:12" ht="15.75" thickBot="1" x14ac:dyDescent="0.3">
      <c r="A62" s="21"/>
      <c r="B62" s="22" t="s">
        <v>355</v>
      </c>
      <c r="D62" s="21"/>
      <c r="E62" s="22" t="s">
        <v>367</v>
      </c>
      <c r="G62" s="21"/>
      <c r="H62" s="22" t="s">
        <v>354</v>
      </c>
      <c r="J62" s="21"/>
      <c r="K62" s="22" t="s">
        <v>366</v>
      </c>
    </row>
    <row r="63" spans="1:12" ht="15.75" thickBot="1" x14ac:dyDescent="0.3">
      <c r="A63" s="11" t="s">
        <v>27</v>
      </c>
      <c r="B63" s="156" t="s">
        <v>221</v>
      </c>
      <c r="C63" s="128">
        <v>64</v>
      </c>
      <c r="D63" s="11" t="s">
        <v>27</v>
      </c>
      <c r="E63" s="88" t="s">
        <v>230</v>
      </c>
      <c r="G63" s="11" t="s">
        <v>27</v>
      </c>
      <c r="H63" s="88" t="s">
        <v>240</v>
      </c>
      <c r="J63" s="11" t="s">
        <v>27</v>
      </c>
      <c r="K63" s="88" t="s">
        <v>250</v>
      </c>
    </row>
    <row r="64" spans="1:12" ht="15.75" thickBot="1" x14ac:dyDescent="0.3">
      <c r="A64" s="23"/>
      <c r="B64" s="22"/>
      <c r="D64" s="23"/>
      <c r="E64" s="22"/>
      <c r="G64" s="23"/>
      <c r="H64" s="22"/>
      <c r="J64" s="23"/>
      <c r="K64" s="22"/>
    </row>
    <row r="65" spans="1:11" ht="15.75" thickBot="1" x14ac:dyDescent="0.3">
      <c r="A65" s="329" t="s">
        <v>3</v>
      </c>
      <c r="B65" s="330"/>
      <c r="D65" s="306" t="s">
        <v>3</v>
      </c>
      <c r="E65" s="307"/>
      <c r="G65" s="306" t="s">
        <v>3</v>
      </c>
      <c r="H65" s="307"/>
      <c r="J65" s="306" t="s">
        <v>3</v>
      </c>
      <c r="K65" s="307"/>
    </row>
    <row r="66" spans="1:11" x14ac:dyDescent="0.25">
      <c r="A66" s="26" t="s">
        <v>51</v>
      </c>
      <c r="B66" s="27" t="s">
        <v>222</v>
      </c>
      <c r="C66" s="128">
        <v>67</v>
      </c>
      <c r="D66" s="26" t="s">
        <v>51</v>
      </c>
      <c r="E66" s="27" t="s">
        <v>231</v>
      </c>
      <c r="G66" s="26" t="s">
        <v>51</v>
      </c>
      <c r="H66" s="27" t="s">
        <v>241</v>
      </c>
      <c r="J66" s="26" t="s">
        <v>51</v>
      </c>
      <c r="K66" s="27" t="s">
        <v>251</v>
      </c>
    </row>
    <row r="67" spans="1:11" x14ac:dyDescent="0.25">
      <c r="A67" s="6" t="s">
        <v>5</v>
      </c>
      <c r="B67" s="7" t="s">
        <v>223</v>
      </c>
      <c r="D67" s="6" t="s">
        <v>5</v>
      </c>
      <c r="E67" s="7" t="s">
        <v>232</v>
      </c>
      <c r="G67" s="6" t="s">
        <v>5</v>
      </c>
      <c r="H67" s="7" t="s">
        <v>242</v>
      </c>
      <c r="J67" s="6" t="s">
        <v>5</v>
      </c>
      <c r="K67" s="7" t="s">
        <v>252</v>
      </c>
    </row>
    <row r="68" spans="1:11" x14ac:dyDescent="0.25">
      <c r="A68" s="6" t="s">
        <v>6</v>
      </c>
      <c r="B68" s="7" t="s">
        <v>224</v>
      </c>
      <c r="D68" s="6" t="s">
        <v>6</v>
      </c>
      <c r="E68" s="7" t="s">
        <v>233</v>
      </c>
      <c r="G68" s="6" t="s">
        <v>6</v>
      </c>
      <c r="H68" s="7" t="s">
        <v>243</v>
      </c>
      <c r="J68" s="6" t="s">
        <v>6</v>
      </c>
      <c r="K68" s="7" t="s">
        <v>253</v>
      </c>
    </row>
    <row r="69" spans="1:11" x14ac:dyDescent="0.25">
      <c r="A69" s="6" t="s">
        <v>7</v>
      </c>
      <c r="B69" s="7" t="s">
        <v>225</v>
      </c>
      <c r="D69" s="6" t="s">
        <v>7</v>
      </c>
      <c r="E69" s="7" t="s">
        <v>234</v>
      </c>
      <c r="G69" s="6" t="s">
        <v>7</v>
      </c>
      <c r="H69" s="7" t="s">
        <v>244</v>
      </c>
      <c r="J69" s="6" t="s">
        <v>7</v>
      </c>
      <c r="K69" s="7" t="s">
        <v>365</v>
      </c>
    </row>
    <row r="70" spans="1:11" x14ac:dyDescent="0.25">
      <c r="A70" s="6" t="s">
        <v>8</v>
      </c>
      <c r="B70" s="7" t="s">
        <v>226</v>
      </c>
      <c r="D70" s="6" t="s">
        <v>8</v>
      </c>
      <c r="E70" s="7" t="s">
        <v>235</v>
      </c>
      <c r="G70" s="6" t="s">
        <v>8</v>
      </c>
      <c r="H70" s="7" t="s">
        <v>245</v>
      </c>
      <c r="J70" s="6" t="s">
        <v>8</v>
      </c>
      <c r="K70" s="7" t="s">
        <v>255</v>
      </c>
    </row>
    <row r="71" spans="1:11" x14ac:dyDescent="0.25">
      <c r="A71" s="6" t="s">
        <v>9</v>
      </c>
      <c r="B71" s="7" t="s">
        <v>221</v>
      </c>
      <c r="D71" s="6" t="s">
        <v>9</v>
      </c>
      <c r="E71" s="7" t="s">
        <v>359</v>
      </c>
      <c r="G71" s="6" t="s">
        <v>9</v>
      </c>
      <c r="H71" s="7" t="s">
        <v>246</v>
      </c>
      <c r="J71" s="6" t="s">
        <v>9</v>
      </c>
      <c r="K71" s="7" t="s">
        <v>256</v>
      </c>
    </row>
    <row r="72" spans="1:11" ht="15.75" thickBot="1" x14ac:dyDescent="0.3">
      <c r="A72" s="8" t="s">
        <v>59</v>
      </c>
      <c r="B72" s="9" t="s">
        <v>227</v>
      </c>
      <c r="D72" s="8" t="s">
        <v>59</v>
      </c>
      <c r="E72" s="9" t="s">
        <v>230</v>
      </c>
      <c r="G72" s="8" t="s">
        <v>59</v>
      </c>
      <c r="H72" s="9" t="s">
        <v>240</v>
      </c>
      <c r="J72" s="8" t="s">
        <v>59</v>
      </c>
      <c r="K72" s="9" t="s">
        <v>250</v>
      </c>
    </row>
    <row r="73" spans="1:11" ht="15.75" thickBot="1" x14ac:dyDescent="0.3">
      <c r="A73" s="23"/>
      <c r="B73" s="22"/>
      <c r="D73" s="23"/>
      <c r="E73" s="22" t="s">
        <v>236</v>
      </c>
      <c r="G73" s="23"/>
      <c r="H73" s="22" t="s">
        <v>248</v>
      </c>
      <c r="J73" s="23"/>
      <c r="K73" s="22"/>
    </row>
    <row r="74" spans="1:11" ht="15.75" thickBot="1" x14ac:dyDescent="0.3">
      <c r="A74" s="329" t="s">
        <v>117</v>
      </c>
      <c r="B74" s="330"/>
      <c r="D74" s="308" t="s">
        <v>117</v>
      </c>
      <c r="E74" s="309"/>
      <c r="G74" s="308" t="s">
        <v>117</v>
      </c>
      <c r="H74" s="309"/>
      <c r="J74" s="308" t="s">
        <v>117</v>
      </c>
      <c r="K74" s="309"/>
    </row>
    <row r="75" spans="1:11" x14ac:dyDescent="0.25">
      <c r="A75" s="13" t="s">
        <v>4</v>
      </c>
      <c r="B75" s="14" t="s">
        <v>224</v>
      </c>
      <c r="D75" s="13" t="s">
        <v>4</v>
      </c>
      <c r="E75" s="90" t="s">
        <v>235</v>
      </c>
      <c r="G75" s="13" t="s">
        <v>4</v>
      </c>
      <c r="H75" s="90" t="s">
        <v>247</v>
      </c>
      <c r="J75" s="13" t="s">
        <v>4</v>
      </c>
      <c r="K75" s="90" t="s">
        <v>256</v>
      </c>
    </row>
    <row r="76" spans="1:11" ht="15.75" thickBot="1" x14ac:dyDescent="0.3">
      <c r="A76" s="8" t="s">
        <v>5</v>
      </c>
      <c r="B76" s="12" t="s">
        <v>227</v>
      </c>
      <c r="D76" s="8" t="s">
        <v>5</v>
      </c>
      <c r="E76" s="89" t="s">
        <v>237</v>
      </c>
      <c r="G76" s="8" t="s">
        <v>5</v>
      </c>
      <c r="H76" s="89" t="s">
        <v>245</v>
      </c>
      <c r="J76" s="8" t="s">
        <v>5</v>
      </c>
      <c r="K76" s="89" t="s">
        <v>257</v>
      </c>
    </row>
    <row r="77" spans="1:11" ht="15.75" thickBot="1" x14ac:dyDescent="0.3">
      <c r="A77" s="23"/>
      <c r="B77" s="22" t="s">
        <v>184</v>
      </c>
      <c r="D77" s="23"/>
      <c r="E77" s="22" t="s">
        <v>184</v>
      </c>
      <c r="G77" s="23"/>
      <c r="H77" s="22" t="s">
        <v>195</v>
      </c>
      <c r="J77" s="23"/>
      <c r="K77" s="22" t="s">
        <v>184</v>
      </c>
    </row>
    <row r="78" spans="1:11" ht="15.75" thickBot="1" x14ac:dyDescent="0.3">
      <c r="A78" s="314" t="s">
        <v>18</v>
      </c>
      <c r="B78" s="315"/>
      <c r="D78" s="300" t="s">
        <v>18</v>
      </c>
      <c r="E78" s="301"/>
      <c r="G78" s="300" t="s">
        <v>18</v>
      </c>
      <c r="H78" s="301"/>
      <c r="J78" s="300" t="s">
        <v>18</v>
      </c>
      <c r="K78" s="301"/>
    </row>
    <row r="79" spans="1:11" ht="15.75" thickBot="1" x14ac:dyDescent="0.3">
      <c r="A79" s="19" t="s">
        <v>1</v>
      </c>
      <c r="B79" s="20" t="str">
        <f>+B61</f>
        <v>Rangers</v>
      </c>
      <c r="C79" s="128">
        <v>80</v>
      </c>
      <c r="D79" s="19" t="s">
        <v>1</v>
      </c>
      <c r="E79" s="20" t="str">
        <f>+E61</f>
        <v>Front Range Mine Rescue</v>
      </c>
      <c r="G79" s="19" t="s">
        <v>1</v>
      </c>
      <c r="H79" s="20" t="str">
        <f>+H61</f>
        <v>Raiders</v>
      </c>
      <c r="J79" s="19" t="s">
        <v>1</v>
      </c>
      <c r="K79" s="20" t="str">
        <f>+K61</f>
        <v>Blue Team - CSM</v>
      </c>
    </row>
    <row r="80" spans="1:11" x14ac:dyDescent="0.25">
      <c r="A80" s="13" t="s">
        <v>4</v>
      </c>
      <c r="B80" s="15" t="s">
        <v>222</v>
      </c>
      <c r="D80" s="13" t="s">
        <v>4</v>
      </c>
      <c r="E80" s="7" t="s">
        <v>234</v>
      </c>
      <c r="G80" s="13" t="s">
        <v>4</v>
      </c>
      <c r="H80" s="7" t="s">
        <v>241</v>
      </c>
      <c r="J80" s="13" t="s">
        <v>4</v>
      </c>
      <c r="K80" s="7" t="s">
        <v>365</v>
      </c>
    </row>
    <row r="81" spans="1:11" x14ac:dyDescent="0.25">
      <c r="A81" s="6" t="s">
        <v>5</v>
      </c>
      <c r="B81" s="7" t="s">
        <v>226</v>
      </c>
      <c r="D81" s="6" t="s">
        <v>5</v>
      </c>
      <c r="E81" s="7" t="s">
        <v>232</v>
      </c>
      <c r="G81" s="6" t="s">
        <v>5</v>
      </c>
      <c r="H81" s="7" t="s">
        <v>243</v>
      </c>
      <c r="J81" s="6" t="s">
        <v>5</v>
      </c>
      <c r="K81" s="7" t="s">
        <v>251</v>
      </c>
    </row>
    <row r="82" spans="1:11" ht="15.75" thickBot="1" x14ac:dyDescent="0.3">
      <c r="A82" s="25" t="s">
        <v>6</v>
      </c>
      <c r="B82" s="9" t="s">
        <v>225</v>
      </c>
      <c r="D82" s="8" t="s">
        <v>6</v>
      </c>
      <c r="E82" s="9" t="s">
        <v>360</v>
      </c>
      <c r="G82" s="8" t="s">
        <v>6</v>
      </c>
      <c r="H82" s="9" t="s">
        <v>246</v>
      </c>
      <c r="J82" s="8" t="s">
        <v>6</v>
      </c>
      <c r="K82" s="9" t="s">
        <v>255</v>
      </c>
    </row>
    <row r="83" spans="1:11" ht="15.75" thickBot="1" x14ac:dyDescent="0.3"/>
    <row r="84" spans="1:11" ht="13.5" thickBot="1" x14ac:dyDescent="0.25">
      <c r="B84" s="318" t="s">
        <v>66</v>
      </c>
      <c r="C84" s="319"/>
      <c r="D84" s="320"/>
    </row>
    <row r="85" spans="1:11" ht="15.75" thickBot="1" x14ac:dyDescent="0.3"/>
    <row r="86" spans="1:11" ht="15.75" thickBot="1" x14ac:dyDescent="0.3">
      <c r="A86" s="338" t="s">
        <v>67</v>
      </c>
      <c r="B86" s="339"/>
      <c r="D86" s="340" t="s">
        <v>68</v>
      </c>
      <c r="E86" s="341"/>
      <c r="G86" s="342" t="s">
        <v>69</v>
      </c>
      <c r="H86" s="343"/>
      <c r="J86" s="336" t="s">
        <v>70</v>
      </c>
      <c r="K86" s="337"/>
    </row>
    <row r="87" spans="1:11" x14ac:dyDescent="0.25">
      <c r="A87" s="2" t="s">
        <v>2</v>
      </c>
      <c r="B87" s="3" t="s">
        <v>258</v>
      </c>
      <c r="C87" s="128">
        <v>88</v>
      </c>
      <c r="D87" s="2" t="s">
        <v>2</v>
      </c>
      <c r="E87" s="3" t="s">
        <v>267</v>
      </c>
      <c r="G87" s="2" t="s">
        <v>2</v>
      </c>
      <c r="H87" s="3" t="s">
        <v>295</v>
      </c>
      <c r="J87" s="2" t="s">
        <v>2</v>
      </c>
      <c r="K87" s="3" t="s">
        <v>277</v>
      </c>
    </row>
    <row r="88" spans="1:11" ht="15.75" thickBot="1" x14ac:dyDescent="0.3">
      <c r="A88" s="4" t="s">
        <v>1</v>
      </c>
      <c r="B88" s="5" t="s">
        <v>111</v>
      </c>
      <c r="C88" s="128">
        <v>89</v>
      </c>
      <c r="D88" s="4" t="s">
        <v>1</v>
      </c>
      <c r="E88" s="5" t="s">
        <v>268</v>
      </c>
      <c r="G88" s="4" t="s">
        <v>1</v>
      </c>
      <c r="H88" s="5" t="s">
        <v>296</v>
      </c>
      <c r="J88" s="4" t="s">
        <v>1</v>
      </c>
      <c r="K88" s="5" t="s">
        <v>279</v>
      </c>
    </row>
    <row r="89" spans="1:11" ht="15.75" thickBot="1" x14ac:dyDescent="0.3">
      <c r="A89" s="21"/>
      <c r="B89" s="22" t="s">
        <v>353</v>
      </c>
      <c r="D89" s="21"/>
      <c r="E89" s="22" t="s">
        <v>369</v>
      </c>
      <c r="G89" s="21"/>
      <c r="H89" s="22" t="s">
        <v>358</v>
      </c>
      <c r="J89" s="21"/>
      <c r="K89" s="22" t="s">
        <v>356</v>
      </c>
    </row>
    <row r="90" spans="1:11" ht="15.75" thickBot="1" x14ac:dyDescent="0.3">
      <c r="A90" s="11" t="s">
        <v>27</v>
      </c>
      <c r="B90" s="88" t="s">
        <v>259</v>
      </c>
      <c r="C90" s="128">
        <v>91</v>
      </c>
      <c r="D90" s="11" t="s">
        <v>27</v>
      </c>
      <c r="E90" s="88" t="s">
        <v>269</v>
      </c>
      <c r="G90" s="11" t="s">
        <v>27</v>
      </c>
      <c r="H90" s="88" t="s">
        <v>297</v>
      </c>
      <c r="J90" s="11" t="s">
        <v>27</v>
      </c>
      <c r="K90" s="62"/>
    </row>
    <row r="91" spans="1:11" ht="15.75" thickBot="1" x14ac:dyDescent="0.3">
      <c r="A91" s="23"/>
      <c r="B91" s="22"/>
      <c r="D91" s="23"/>
      <c r="E91" s="22"/>
      <c r="G91" s="23"/>
      <c r="H91" s="22"/>
      <c r="J91" s="23"/>
      <c r="K91" s="22"/>
    </row>
    <row r="92" spans="1:11" ht="15.75" thickBot="1" x14ac:dyDescent="0.3">
      <c r="A92" s="306" t="s">
        <v>3</v>
      </c>
      <c r="B92" s="307"/>
      <c r="D92" s="306" t="s">
        <v>3</v>
      </c>
      <c r="E92" s="307"/>
      <c r="G92" s="306" t="s">
        <v>3</v>
      </c>
      <c r="H92" s="307"/>
      <c r="J92" s="306" t="s">
        <v>3</v>
      </c>
      <c r="K92" s="307"/>
    </row>
    <row r="93" spans="1:11" x14ac:dyDescent="0.25">
      <c r="A93" s="26" t="s">
        <v>51</v>
      </c>
      <c r="B93" s="27" t="s">
        <v>260</v>
      </c>
      <c r="C93" s="128">
        <v>94</v>
      </c>
      <c r="D93" s="65" t="s">
        <v>51</v>
      </c>
      <c r="E93" s="68" t="s">
        <v>270</v>
      </c>
      <c r="G93" s="65" t="s">
        <v>51</v>
      </c>
      <c r="H93" s="68" t="s">
        <v>298</v>
      </c>
      <c r="J93" s="26" t="s">
        <v>51</v>
      </c>
      <c r="K93" s="27"/>
    </row>
    <row r="94" spans="1:11" x14ac:dyDescent="0.25">
      <c r="A94" s="6" t="s">
        <v>5</v>
      </c>
      <c r="B94" s="7" t="s">
        <v>261</v>
      </c>
      <c r="D94" s="66" t="s">
        <v>5</v>
      </c>
      <c r="E94" s="69" t="s">
        <v>271</v>
      </c>
      <c r="G94" s="66" t="s">
        <v>5</v>
      </c>
      <c r="H94" s="69" t="s">
        <v>300</v>
      </c>
      <c r="J94" s="6" t="s">
        <v>5</v>
      </c>
      <c r="K94" s="7"/>
    </row>
    <row r="95" spans="1:11" x14ac:dyDescent="0.25">
      <c r="A95" s="6" t="s">
        <v>6</v>
      </c>
      <c r="B95" s="7" t="s">
        <v>262</v>
      </c>
      <c r="D95" s="66" t="s">
        <v>6</v>
      </c>
      <c r="E95" s="69" t="s">
        <v>272</v>
      </c>
      <c r="G95" s="66" t="s">
        <v>6</v>
      </c>
      <c r="H95" s="69" t="s">
        <v>299</v>
      </c>
      <c r="J95" s="6" t="s">
        <v>6</v>
      </c>
      <c r="K95" s="15"/>
    </row>
    <row r="96" spans="1:11" x14ac:dyDescent="0.25">
      <c r="A96" s="6" t="s">
        <v>7</v>
      </c>
      <c r="B96" s="7" t="s">
        <v>263</v>
      </c>
      <c r="D96" s="66" t="s">
        <v>7</v>
      </c>
      <c r="E96" s="69" t="s">
        <v>273</v>
      </c>
      <c r="G96" s="66" t="s">
        <v>7</v>
      </c>
      <c r="H96" s="69" t="s">
        <v>301</v>
      </c>
      <c r="J96" s="6" t="s">
        <v>7</v>
      </c>
      <c r="K96" s="7"/>
    </row>
    <row r="97" spans="1:11" x14ac:dyDescent="0.25">
      <c r="A97" s="6" t="s">
        <v>8</v>
      </c>
      <c r="B97" s="7" t="s">
        <v>264</v>
      </c>
      <c r="D97" s="66" t="s">
        <v>8</v>
      </c>
      <c r="E97" s="69" t="s">
        <v>274</v>
      </c>
      <c r="G97" s="66" t="s">
        <v>8</v>
      </c>
      <c r="H97" s="69" t="s">
        <v>302</v>
      </c>
      <c r="J97" s="6" t="s">
        <v>8</v>
      </c>
      <c r="K97" s="15"/>
    </row>
    <row r="98" spans="1:11" x14ac:dyDescent="0.25">
      <c r="A98" s="6" t="s">
        <v>9</v>
      </c>
      <c r="B98" s="7" t="s">
        <v>265</v>
      </c>
      <c r="D98" s="66" t="s">
        <v>9</v>
      </c>
      <c r="E98" s="69" t="s">
        <v>275</v>
      </c>
      <c r="G98" s="66" t="s">
        <v>9</v>
      </c>
      <c r="H98" s="69" t="s">
        <v>303</v>
      </c>
      <c r="J98" s="6" t="s">
        <v>9</v>
      </c>
      <c r="K98" s="7"/>
    </row>
    <row r="99" spans="1:11" ht="15.75" thickBot="1" x14ac:dyDescent="0.3">
      <c r="A99" s="8" t="s">
        <v>59</v>
      </c>
      <c r="B99" s="9" t="s">
        <v>266</v>
      </c>
      <c r="D99" s="67" t="s">
        <v>59</v>
      </c>
      <c r="E99" s="70" t="s">
        <v>276</v>
      </c>
      <c r="G99" s="67" t="s">
        <v>59</v>
      </c>
      <c r="H99" s="70" t="s">
        <v>304</v>
      </c>
      <c r="J99" s="8" t="s">
        <v>59</v>
      </c>
      <c r="K99" s="9"/>
    </row>
    <row r="100" spans="1:11" ht="15.75" thickBot="1" x14ac:dyDescent="0.3">
      <c r="A100" s="23"/>
      <c r="B100" s="22"/>
      <c r="D100" s="23"/>
      <c r="E100" s="22"/>
      <c r="G100" s="23"/>
      <c r="H100" s="22" t="s">
        <v>305</v>
      </c>
      <c r="J100" s="23"/>
      <c r="K100" s="22"/>
    </row>
    <row r="101" spans="1:11" ht="15.75" thickBot="1" x14ac:dyDescent="0.3">
      <c r="A101" s="308" t="s">
        <v>117</v>
      </c>
      <c r="B101" s="309"/>
      <c r="D101" s="308" t="s">
        <v>117</v>
      </c>
      <c r="E101" s="309"/>
      <c r="G101" s="308" t="s">
        <v>117</v>
      </c>
      <c r="H101" s="309"/>
      <c r="J101" s="308" t="s">
        <v>117</v>
      </c>
      <c r="K101" s="309"/>
    </row>
    <row r="102" spans="1:11" ht="15.75" thickBot="1" x14ac:dyDescent="0.3">
      <c r="A102" s="13" t="s">
        <v>4</v>
      </c>
      <c r="B102" s="12" t="s">
        <v>266</v>
      </c>
      <c r="D102" s="13" t="s">
        <v>4</v>
      </c>
      <c r="E102" s="68" t="s">
        <v>271</v>
      </c>
      <c r="G102" s="13" t="s">
        <v>4</v>
      </c>
      <c r="H102" s="12" t="s">
        <v>298</v>
      </c>
      <c r="J102" s="13" t="s">
        <v>4</v>
      </c>
      <c r="K102" s="12"/>
    </row>
    <row r="103" spans="1:11" ht="15.75" thickBot="1" x14ac:dyDescent="0.3">
      <c r="A103" s="8" t="s">
        <v>5</v>
      </c>
      <c r="B103" s="12" t="s">
        <v>261</v>
      </c>
      <c r="D103" s="8" t="s">
        <v>5</v>
      </c>
      <c r="E103" s="70" t="s">
        <v>274</v>
      </c>
      <c r="G103" s="8" t="s">
        <v>5</v>
      </c>
      <c r="H103" s="12" t="s">
        <v>299</v>
      </c>
      <c r="J103" s="8" t="s">
        <v>5</v>
      </c>
      <c r="K103" s="12"/>
    </row>
    <row r="104" spans="1:11" ht="15.75" thickBot="1" x14ac:dyDescent="0.3">
      <c r="A104" s="23"/>
      <c r="B104" s="22" t="s">
        <v>184</v>
      </c>
      <c r="D104" s="23"/>
      <c r="E104" s="22" t="s">
        <v>184</v>
      </c>
      <c r="G104" s="23"/>
      <c r="H104" s="22" t="s">
        <v>184</v>
      </c>
      <c r="J104" s="23"/>
      <c r="K104" s="22"/>
    </row>
    <row r="105" spans="1:11" ht="15.75" thickBot="1" x14ac:dyDescent="0.3">
      <c r="A105" s="300" t="s">
        <v>18</v>
      </c>
      <c r="B105" s="301"/>
      <c r="D105" s="300" t="s">
        <v>18</v>
      </c>
      <c r="E105" s="301"/>
      <c r="G105" s="300" t="s">
        <v>18</v>
      </c>
      <c r="H105" s="301"/>
      <c r="J105" s="300" t="s">
        <v>18</v>
      </c>
      <c r="K105" s="301"/>
    </row>
    <row r="106" spans="1:11" ht="15.75" thickBot="1" x14ac:dyDescent="0.3">
      <c r="A106" s="19" t="s">
        <v>1</v>
      </c>
      <c r="B106" s="20" t="str">
        <f>+B88</f>
        <v>Tata Black</v>
      </c>
      <c r="C106" s="128">
        <v>107</v>
      </c>
      <c r="D106" s="19" t="s">
        <v>1</v>
      </c>
      <c r="E106" s="20" t="str">
        <f>+E88</f>
        <v>Nyrstar Grey</v>
      </c>
      <c r="G106" s="19" t="s">
        <v>1</v>
      </c>
      <c r="H106" s="20" t="str">
        <f>+H88</f>
        <v>WIPP Blue</v>
      </c>
      <c r="J106" s="19" t="s">
        <v>1</v>
      </c>
      <c r="K106" s="20" t="str">
        <f>+K88</f>
        <v>CC&amp;V Team Red</v>
      </c>
    </row>
    <row r="107" spans="1:11" x14ac:dyDescent="0.25">
      <c r="A107" s="13" t="s">
        <v>4</v>
      </c>
      <c r="B107" s="7" t="s">
        <v>260</v>
      </c>
      <c r="D107" s="13" t="s">
        <v>4</v>
      </c>
      <c r="E107" s="69" t="s">
        <v>269</v>
      </c>
      <c r="G107" s="13" t="s">
        <v>4</v>
      </c>
      <c r="H107" s="15" t="s">
        <v>301</v>
      </c>
      <c r="J107" s="13" t="s">
        <v>4</v>
      </c>
      <c r="K107" s="15" t="s">
        <v>280</v>
      </c>
    </row>
    <row r="108" spans="1:11" x14ac:dyDescent="0.25">
      <c r="A108" s="6" t="s">
        <v>5</v>
      </c>
      <c r="B108" s="7" t="s">
        <v>263</v>
      </c>
      <c r="D108" s="6" t="s">
        <v>5</v>
      </c>
      <c r="E108" s="69" t="s">
        <v>273</v>
      </c>
      <c r="G108" s="6" t="s">
        <v>5</v>
      </c>
      <c r="H108" s="15" t="s">
        <v>302</v>
      </c>
      <c r="J108" s="6" t="s">
        <v>5</v>
      </c>
      <c r="K108" s="15" t="s">
        <v>281</v>
      </c>
    </row>
    <row r="109" spans="1:11" ht="15.75" thickBot="1" x14ac:dyDescent="0.3">
      <c r="A109" s="8" t="s">
        <v>6</v>
      </c>
      <c r="B109" s="9" t="s">
        <v>264</v>
      </c>
      <c r="D109" s="8" t="s">
        <v>6</v>
      </c>
      <c r="E109" s="70" t="s">
        <v>272</v>
      </c>
      <c r="G109" s="8" t="s">
        <v>6</v>
      </c>
      <c r="H109" s="24" t="s">
        <v>300</v>
      </c>
      <c r="J109" s="8" t="s">
        <v>6</v>
      </c>
      <c r="K109" s="24" t="s">
        <v>282</v>
      </c>
    </row>
    <row r="110" spans="1:11" ht="15.75" thickBot="1" x14ac:dyDescent="0.3"/>
    <row r="111" spans="1:11" ht="13.5" thickBot="1" x14ac:dyDescent="0.25">
      <c r="B111" s="318" t="s">
        <v>66</v>
      </c>
      <c r="C111" s="319"/>
      <c r="D111" s="320"/>
    </row>
    <row r="112" spans="1:11" ht="15.75" thickBot="1" x14ac:dyDescent="0.3"/>
    <row r="113" spans="1:11" ht="15.75" thickBot="1" x14ac:dyDescent="0.3">
      <c r="A113" s="346" t="s">
        <v>71</v>
      </c>
      <c r="B113" s="347"/>
      <c r="D113" s="348" t="s">
        <v>72</v>
      </c>
      <c r="E113" s="349"/>
      <c r="G113" s="350" t="s">
        <v>73</v>
      </c>
      <c r="H113" s="351"/>
      <c r="J113" s="344" t="s">
        <v>88</v>
      </c>
      <c r="K113" s="345"/>
    </row>
    <row r="114" spans="1:11" x14ac:dyDescent="0.25">
      <c r="A114" s="2" t="s">
        <v>2</v>
      </c>
      <c r="B114" s="3" t="s">
        <v>277</v>
      </c>
      <c r="C114" s="128">
        <v>115</v>
      </c>
      <c r="D114" s="2" t="s">
        <v>2</v>
      </c>
      <c r="E114" s="3" t="s">
        <v>284</v>
      </c>
      <c r="G114" s="2" t="s">
        <v>2</v>
      </c>
      <c r="H114" s="3" t="s">
        <v>74</v>
      </c>
      <c r="J114" s="2" t="s">
        <v>2</v>
      </c>
      <c r="K114" s="3" t="s">
        <v>89</v>
      </c>
    </row>
    <row r="115" spans="1:11" ht="15.75" thickBot="1" x14ac:dyDescent="0.3">
      <c r="A115" s="4" t="s">
        <v>1</v>
      </c>
      <c r="B115" s="5" t="s">
        <v>278</v>
      </c>
      <c r="C115" s="128">
        <v>116</v>
      </c>
      <c r="D115" s="4" t="s">
        <v>1</v>
      </c>
      <c r="E115" s="5" t="s">
        <v>285</v>
      </c>
      <c r="G115" s="4" t="s">
        <v>1</v>
      </c>
      <c r="H115" s="5" t="s">
        <v>75</v>
      </c>
      <c r="J115" s="4" t="s">
        <v>1</v>
      </c>
      <c r="K115" s="5" t="s">
        <v>90</v>
      </c>
    </row>
    <row r="116" spans="1:11" ht="15.75" thickBot="1" x14ac:dyDescent="0.3">
      <c r="A116" s="21"/>
      <c r="B116" s="22" t="s">
        <v>356</v>
      </c>
      <c r="D116" s="21"/>
      <c r="E116" s="22" t="s">
        <v>357</v>
      </c>
      <c r="G116" s="21"/>
      <c r="H116" s="22"/>
      <c r="J116" s="21"/>
      <c r="K116" s="22"/>
    </row>
    <row r="117" spans="1:11" ht="15.75" thickBot="1" x14ac:dyDescent="0.3">
      <c r="A117" s="11" t="s">
        <v>27</v>
      </c>
      <c r="B117" s="62"/>
      <c r="C117" s="128">
        <v>118</v>
      </c>
      <c r="D117" s="11" t="s">
        <v>27</v>
      </c>
      <c r="E117" s="156"/>
      <c r="G117" s="11" t="s">
        <v>27</v>
      </c>
      <c r="H117" s="62" t="s">
        <v>76</v>
      </c>
      <c r="J117" s="11" t="s">
        <v>27</v>
      </c>
      <c r="K117" s="62" t="s">
        <v>91</v>
      </c>
    </row>
    <row r="118" spans="1:11" ht="15.75" thickBot="1" x14ac:dyDescent="0.3">
      <c r="A118" s="23"/>
      <c r="B118" s="22"/>
      <c r="D118" s="23"/>
      <c r="E118" s="22"/>
      <c r="G118" s="23"/>
      <c r="H118" s="22"/>
      <c r="J118" s="23"/>
      <c r="K118" s="22"/>
    </row>
    <row r="119" spans="1:11" ht="15.75" thickBot="1" x14ac:dyDescent="0.3">
      <c r="A119" s="306" t="s">
        <v>3</v>
      </c>
      <c r="B119" s="307"/>
      <c r="D119" s="329" t="s">
        <v>3</v>
      </c>
      <c r="E119" s="330"/>
      <c r="G119" s="306" t="s">
        <v>3</v>
      </c>
      <c r="H119" s="307"/>
      <c r="J119" s="306" t="s">
        <v>3</v>
      </c>
      <c r="K119" s="307"/>
    </row>
    <row r="120" spans="1:11" x14ac:dyDescent="0.25">
      <c r="A120" s="26" t="s">
        <v>51</v>
      </c>
      <c r="B120" s="27"/>
      <c r="C120" s="128">
        <v>121</v>
      </c>
      <c r="D120" s="26" t="s">
        <v>51</v>
      </c>
      <c r="E120" s="27"/>
      <c r="G120" s="26" t="s">
        <v>51</v>
      </c>
      <c r="H120" s="27" t="s">
        <v>77</v>
      </c>
      <c r="J120" s="26" t="s">
        <v>51</v>
      </c>
      <c r="K120" s="27" t="s">
        <v>93</v>
      </c>
    </row>
    <row r="121" spans="1:11" x14ac:dyDescent="0.25">
      <c r="A121" s="6" t="s">
        <v>5</v>
      </c>
      <c r="B121" s="7"/>
      <c r="D121" s="6" t="s">
        <v>5</v>
      </c>
      <c r="E121" s="7"/>
      <c r="G121" s="6" t="s">
        <v>5</v>
      </c>
      <c r="H121" s="7" t="s">
        <v>78</v>
      </c>
      <c r="J121" s="6" t="s">
        <v>5</v>
      </c>
      <c r="K121" s="7" t="s">
        <v>94</v>
      </c>
    </row>
    <row r="122" spans="1:11" x14ac:dyDescent="0.25">
      <c r="A122" s="6" t="s">
        <v>6</v>
      </c>
      <c r="B122" s="15"/>
      <c r="D122" s="6" t="s">
        <v>6</v>
      </c>
      <c r="E122" s="15"/>
      <c r="G122" s="6" t="s">
        <v>6</v>
      </c>
      <c r="H122" s="15" t="s">
        <v>79</v>
      </c>
      <c r="J122" s="6" t="s">
        <v>6</v>
      </c>
      <c r="K122" s="15" t="s">
        <v>95</v>
      </c>
    </row>
    <row r="123" spans="1:11" x14ac:dyDescent="0.25">
      <c r="A123" s="6" t="s">
        <v>7</v>
      </c>
      <c r="B123" s="7"/>
      <c r="D123" s="6" t="s">
        <v>7</v>
      </c>
      <c r="E123" s="7"/>
      <c r="G123" s="6" t="s">
        <v>7</v>
      </c>
      <c r="H123" s="7" t="s">
        <v>80</v>
      </c>
      <c r="J123" s="6" t="s">
        <v>7</v>
      </c>
      <c r="K123" s="7" t="s">
        <v>96</v>
      </c>
    </row>
    <row r="124" spans="1:11" x14ac:dyDescent="0.25">
      <c r="A124" s="6" t="s">
        <v>8</v>
      </c>
      <c r="B124" s="15"/>
      <c r="D124" s="6" t="s">
        <v>8</v>
      </c>
      <c r="E124" s="15"/>
      <c r="G124" s="6" t="s">
        <v>8</v>
      </c>
      <c r="H124" s="15" t="s">
        <v>81</v>
      </c>
      <c r="J124" s="6" t="s">
        <v>8</v>
      </c>
      <c r="K124" s="15" t="s">
        <v>97</v>
      </c>
    </row>
    <row r="125" spans="1:11" x14ac:dyDescent="0.25">
      <c r="A125" s="6" t="s">
        <v>9</v>
      </c>
      <c r="B125" s="7"/>
      <c r="D125" s="6" t="s">
        <v>9</v>
      </c>
      <c r="E125" s="7"/>
      <c r="G125" s="6" t="s">
        <v>9</v>
      </c>
      <c r="H125" s="7" t="s">
        <v>92</v>
      </c>
      <c r="J125" s="6" t="s">
        <v>9</v>
      </c>
      <c r="K125" s="7" t="s">
        <v>134</v>
      </c>
    </row>
    <row r="126" spans="1:11" ht="15.75" thickBot="1" x14ac:dyDescent="0.3">
      <c r="A126" s="8" t="s">
        <v>59</v>
      </c>
      <c r="B126" s="9"/>
      <c r="D126" s="8" t="s">
        <v>59</v>
      </c>
      <c r="E126" s="9"/>
      <c r="G126" s="8" t="s">
        <v>59</v>
      </c>
      <c r="H126" s="9" t="s">
        <v>82</v>
      </c>
      <c r="J126" s="8" t="s">
        <v>59</v>
      </c>
      <c r="K126" s="9" t="s">
        <v>98</v>
      </c>
    </row>
    <row r="127" spans="1:11" ht="15.75" thickBot="1" x14ac:dyDescent="0.3">
      <c r="A127" s="23"/>
      <c r="B127" s="22"/>
      <c r="D127" s="23"/>
      <c r="E127" s="22"/>
      <c r="G127" s="23"/>
      <c r="H127" s="22"/>
      <c r="J127" s="23"/>
      <c r="K127" s="22"/>
    </row>
    <row r="128" spans="1:11" ht="15.75" thickBot="1" x14ac:dyDescent="0.3">
      <c r="A128" s="308" t="s">
        <v>117</v>
      </c>
      <c r="B128" s="309"/>
      <c r="D128" s="329" t="s">
        <v>117</v>
      </c>
      <c r="E128" s="330"/>
      <c r="G128" s="308" t="s">
        <v>117</v>
      </c>
      <c r="H128" s="309"/>
      <c r="J128" s="308" t="s">
        <v>117</v>
      </c>
      <c r="K128" s="309"/>
    </row>
    <row r="129" spans="1:11" ht="15.75" thickBot="1" x14ac:dyDescent="0.3">
      <c r="A129" s="13" t="s">
        <v>4</v>
      </c>
      <c r="B129" s="12"/>
      <c r="D129" s="13" t="s">
        <v>4</v>
      </c>
      <c r="E129" s="12"/>
      <c r="G129" s="13" t="s">
        <v>4</v>
      </c>
      <c r="H129" s="12" t="s">
        <v>83</v>
      </c>
      <c r="J129" s="13" t="s">
        <v>4</v>
      </c>
      <c r="K129" s="12" t="s">
        <v>99</v>
      </c>
    </row>
    <row r="130" spans="1:11" ht="15.75" thickBot="1" x14ac:dyDescent="0.3">
      <c r="A130" s="8" t="s">
        <v>5</v>
      </c>
      <c r="B130" s="12"/>
      <c r="D130" s="8" t="s">
        <v>5</v>
      </c>
      <c r="E130" s="12"/>
      <c r="G130" s="8" t="s">
        <v>5</v>
      </c>
      <c r="H130" s="12" t="s">
        <v>84</v>
      </c>
      <c r="J130" s="8" t="s">
        <v>5</v>
      </c>
      <c r="K130" s="12" t="s">
        <v>100</v>
      </c>
    </row>
    <row r="131" spans="1:11" ht="15.75" thickBot="1" x14ac:dyDescent="0.3">
      <c r="A131" s="23"/>
      <c r="B131" s="22"/>
      <c r="D131" s="23"/>
      <c r="E131" s="22"/>
      <c r="G131" s="23"/>
      <c r="H131" s="22"/>
      <c r="J131" s="23"/>
      <c r="K131" s="22"/>
    </row>
    <row r="132" spans="1:11" ht="15.75" thickBot="1" x14ac:dyDescent="0.3">
      <c r="A132" s="300" t="s">
        <v>18</v>
      </c>
      <c r="B132" s="301"/>
      <c r="D132" s="314" t="s">
        <v>18</v>
      </c>
      <c r="E132" s="315"/>
      <c r="G132" s="300" t="s">
        <v>18</v>
      </c>
      <c r="H132" s="301"/>
      <c r="J132" s="300" t="s">
        <v>18</v>
      </c>
      <c r="K132" s="301"/>
    </row>
    <row r="133" spans="1:11" ht="15.75" thickBot="1" x14ac:dyDescent="0.3">
      <c r="A133" s="19" t="s">
        <v>1</v>
      </c>
      <c r="B133" s="20" t="str">
        <f>+B115</f>
        <v>CC&amp;V Team Black</v>
      </c>
      <c r="C133" s="128">
        <v>134</v>
      </c>
      <c r="D133" s="19" t="s">
        <v>1</v>
      </c>
      <c r="E133" s="20" t="str">
        <f>+E115</f>
        <v>Climax Mine Rescue</v>
      </c>
      <c r="G133" s="19" t="s">
        <v>1</v>
      </c>
      <c r="H133" s="20" t="s">
        <v>104</v>
      </c>
      <c r="J133" s="19" t="s">
        <v>1</v>
      </c>
      <c r="K133" s="20" t="s">
        <v>105</v>
      </c>
    </row>
    <row r="134" spans="1:11" x14ac:dyDescent="0.25">
      <c r="A134" s="13" t="s">
        <v>4</v>
      </c>
      <c r="B134" s="15" t="s">
        <v>383</v>
      </c>
      <c r="D134" s="13" t="s">
        <v>4</v>
      </c>
      <c r="E134" s="15" t="s">
        <v>286</v>
      </c>
      <c r="G134" s="13" t="s">
        <v>4</v>
      </c>
      <c r="H134" s="15" t="s">
        <v>85</v>
      </c>
      <c r="J134" s="13" t="s">
        <v>4</v>
      </c>
      <c r="K134" s="15" t="s">
        <v>101</v>
      </c>
    </row>
    <row r="135" spans="1:11" x14ac:dyDescent="0.25">
      <c r="A135" s="6" t="s">
        <v>5</v>
      </c>
      <c r="B135" s="15" t="s">
        <v>283</v>
      </c>
      <c r="D135" s="6" t="s">
        <v>5</v>
      </c>
      <c r="E135" s="15" t="s">
        <v>362</v>
      </c>
      <c r="G135" s="6" t="s">
        <v>5</v>
      </c>
      <c r="H135" s="15" t="s">
        <v>86</v>
      </c>
      <c r="J135" s="6" t="s">
        <v>5</v>
      </c>
      <c r="K135" s="15" t="s">
        <v>102</v>
      </c>
    </row>
    <row r="136" spans="1:11" ht="15.75" thickBot="1" x14ac:dyDescent="0.3">
      <c r="A136" s="8" t="s">
        <v>6</v>
      </c>
      <c r="B136" s="24" t="s">
        <v>384</v>
      </c>
      <c r="D136" s="8" t="s">
        <v>6</v>
      </c>
      <c r="E136" s="24" t="s">
        <v>288</v>
      </c>
      <c r="G136" s="8" t="s">
        <v>6</v>
      </c>
      <c r="H136" s="24" t="s">
        <v>87</v>
      </c>
      <c r="J136" s="8" t="s">
        <v>6</v>
      </c>
      <c r="K136" s="24" t="s">
        <v>103</v>
      </c>
    </row>
    <row r="137" spans="1:11" ht="15.75" thickBot="1" x14ac:dyDescent="0.3"/>
    <row r="138" spans="1:11" ht="24" thickBot="1" x14ac:dyDescent="0.4">
      <c r="B138" s="201" t="s">
        <v>66</v>
      </c>
      <c r="C138" s="202"/>
      <c r="D138" s="203"/>
      <c r="E138" s="204"/>
    </row>
  </sheetData>
  <mergeCells count="85">
    <mergeCell ref="B57:D57"/>
    <mergeCell ref="B111:D111"/>
    <mergeCell ref="G113:H113"/>
    <mergeCell ref="G119:H119"/>
    <mergeCell ref="B84:D84"/>
    <mergeCell ref="J113:K113"/>
    <mergeCell ref="J119:K119"/>
    <mergeCell ref="J128:K128"/>
    <mergeCell ref="J132:K132"/>
    <mergeCell ref="A113:B113"/>
    <mergeCell ref="A119:B119"/>
    <mergeCell ref="A128:B128"/>
    <mergeCell ref="A132:B132"/>
    <mergeCell ref="D113:E113"/>
    <mergeCell ref="D119:E119"/>
    <mergeCell ref="D128:E128"/>
    <mergeCell ref="D132:E132"/>
    <mergeCell ref="G128:H128"/>
    <mergeCell ref="G132:H132"/>
    <mergeCell ref="J86:K86"/>
    <mergeCell ref="J92:K92"/>
    <mergeCell ref="J101:K101"/>
    <mergeCell ref="J105:K105"/>
    <mergeCell ref="A86:B86"/>
    <mergeCell ref="A92:B92"/>
    <mergeCell ref="A101:B101"/>
    <mergeCell ref="A105:B105"/>
    <mergeCell ref="D86:E86"/>
    <mergeCell ref="D92:E92"/>
    <mergeCell ref="D101:E101"/>
    <mergeCell ref="D105:E105"/>
    <mergeCell ref="G86:H86"/>
    <mergeCell ref="G92:H92"/>
    <mergeCell ref="G101:H101"/>
    <mergeCell ref="G105:H105"/>
    <mergeCell ref="A3:K3"/>
    <mergeCell ref="A74:B74"/>
    <mergeCell ref="D74:E74"/>
    <mergeCell ref="G74:H74"/>
    <mergeCell ref="J74:K74"/>
    <mergeCell ref="A47:B47"/>
    <mergeCell ref="D47:E47"/>
    <mergeCell ref="G47:H47"/>
    <mergeCell ref="J47:K47"/>
    <mergeCell ref="A51:B51"/>
    <mergeCell ref="D51:E51"/>
    <mergeCell ref="G51:H51"/>
    <mergeCell ref="J51:K51"/>
    <mergeCell ref="A32:B32"/>
    <mergeCell ref="J32:K32"/>
    <mergeCell ref="A38:B38"/>
    <mergeCell ref="J78:K78"/>
    <mergeCell ref="A59:B59"/>
    <mergeCell ref="D59:E59"/>
    <mergeCell ref="G59:H59"/>
    <mergeCell ref="J59:K59"/>
    <mergeCell ref="A65:B65"/>
    <mergeCell ref="D65:E65"/>
    <mergeCell ref="G65:H65"/>
    <mergeCell ref="J65:K65"/>
    <mergeCell ref="A78:B78"/>
    <mergeCell ref="D78:E78"/>
    <mergeCell ref="G78:H78"/>
    <mergeCell ref="J38:K38"/>
    <mergeCell ref="D32:E32"/>
    <mergeCell ref="G32:H32"/>
    <mergeCell ref="G5:H5"/>
    <mergeCell ref="G11:H11"/>
    <mergeCell ref="G20:H20"/>
    <mergeCell ref="G24:H24"/>
    <mergeCell ref="J5:K5"/>
    <mergeCell ref="J11:K11"/>
    <mergeCell ref="J20:K20"/>
    <mergeCell ref="J24:K24"/>
    <mergeCell ref="B30:D30"/>
    <mergeCell ref="D38:E38"/>
    <mergeCell ref="G38:H38"/>
    <mergeCell ref="A11:B11"/>
    <mergeCell ref="A20:B20"/>
    <mergeCell ref="A24:B24"/>
    <mergeCell ref="A5:B5"/>
    <mergeCell ref="D5:E5"/>
    <mergeCell ref="D11:E11"/>
    <mergeCell ref="D20:E20"/>
    <mergeCell ref="D24:E24"/>
  </mergeCells>
  <pageMargins left="1" right="0.17" top="0.05" bottom="0.05" header="0.17" footer="0.17"/>
  <pageSetup scale="90" fitToHeight="0" pageOrder="overThenDown" orientation="portrait" r:id="rId1"/>
  <headerFooter>
    <oddFooter>&amp;C&amp;Z&amp;F&amp;R&amp;D</oddFooter>
  </headerFooter>
  <rowBreaks count="2" manualBreakCount="2">
    <brk id="55" max="16383" man="1"/>
    <brk id="1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B494"/>
  <sheetViews>
    <sheetView topLeftCell="A232" zoomScaleNormal="100" workbookViewId="0">
      <selection activeCell="F237" sqref="F237"/>
    </sheetView>
  </sheetViews>
  <sheetFormatPr defaultRowHeight="12.75" x14ac:dyDescent="0.2"/>
  <cols>
    <col min="1" max="1" width="15.7109375" customWidth="1"/>
    <col min="2" max="2" width="27.7109375" customWidth="1"/>
  </cols>
  <sheetData>
    <row r="1" spans="1:2" ht="13.5" thickBot="1" x14ac:dyDescent="0.25"/>
    <row r="2" spans="1:2" ht="13.5" thickBot="1" x14ac:dyDescent="0.25">
      <c r="A2" s="302" t="s">
        <v>0</v>
      </c>
      <c r="B2" s="303"/>
    </row>
    <row r="3" spans="1:2" x14ac:dyDescent="0.2">
      <c r="A3" s="2" t="s">
        <v>2</v>
      </c>
      <c r="B3" s="3" t="s">
        <v>148</v>
      </c>
    </row>
    <row r="4" spans="1:2" ht="13.5" thickBot="1" x14ac:dyDescent="0.25">
      <c r="A4" s="4" t="s">
        <v>1</v>
      </c>
      <c r="B4" s="5" t="s">
        <v>149</v>
      </c>
    </row>
    <row r="5" spans="1:2" ht="13.5" thickBot="1" x14ac:dyDescent="0.25">
      <c r="A5" s="21"/>
      <c r="B5" s="22" t="str">
        <f>+'Team Master Sheet'!B8</f>
        <v>Empire, CO</v>
      </c>
    </row>
    <row r="6" spans="1:2" ht="13.5" thickBot="1" x14ac:dyDescent="0.25">
      <c r="A6" s="11" t="s">
        <v>27</v>
      </c>
      <c r="B6" s="156" t="s">
        <v>151</v>
      </c>
    </row>
    <row r="7" spans="1:2" ht="13.5" thickBot="1" x14ac:dyDescent="0.25">
      <c r="A7" s="23"/>
      <c r="B7" s="22"/>
    </row>
    <row r="8" spans="1:2" ht="13.5" thickBot="1" x14ac:dyDescent="0.25">
      <c r="A8" s="329" t="s">
        <v>3</v>
      </c>
      <c r="B8" s="330"/>
    </row>
    <row r="9" spans="1:2" x14ac:dyDescent="0.2">
      <c r="A9" s="26" t="s">
        <v>51</v>
      </c>
      <c r="B9" s="27" t="s">
        <v>113</v>
      </c>
    </row>
    <row r="10" spans="1:2" x14ac:dyDescent="0.2">
      <c r="A10" s="6" t="s">
        <v>5</v>
      </c>
      <c r="B10" s="7" t="s">
        <v>152</v>
      </c>
    </row>
    <row r="11" spans="1:2" x14ac:dyDescent="0.2">
      <c r="A11" s="6" t="s">
        <v>6</v>
      </c>
      <c r="B11" s="7" t="s">
        <v>153</v>
      </c>
    </row>
    <row r="12" spans="1:2" x14ac:dyDescent="0.2">
      <c r="A12" s="6" t="s">
        <v>7</v>
      </c>
      <c r="B12" s="7" t="s">
        <v>154</v>
      </c>
    </row>
    <row r="13" spans="1:2" x14ac:dyDescent="0.2">
      <c r="A13" s="6" t="s">
        <v>8</v>
      </c>
      <c r="B13" s="7" t="s">
        <v>155</v>
      </c>
    </row>
    <row r="14" spans="1:2" x14ac:dyDescent="0.2">
      <c r="A14" s="6" t="s">
        <v>9</v>
      </c>
      <c r="B14" s="7" t="s">
        <v>156</v>
      </c>
    </row>
    <row r="15" spans="1:2" ht="13.5" thickBot="1" x14ac:dyDescent="0.25">
      <c r="A15" s="8" t="s">
        <v>59</v>
      </c>
      <c r="B15" s="9" t="s">
        <v>157</v>
      </c>
    </row>
    <row r="16" spans="1:2" ht="13.5" thickBot="1" x14ac:dyDescent="0.25">
      <c r="A16" s="23"/>
      <c r="B16" s="22" t="s">
        <v>158</v>
      </c>
    </row>
    <row r="17" spans="1:2" ht="13.5" thickBot="1" x14ac:dyDescent="0.25">
      <c r="A17" s="329" t="s">
        <v>117</v>
      </c>
      <c r="B17" s="330"/>
    </row>
    <row r="18" spans="1:2" x14ac:dyDescent="0.2">
      <c r="A18" s="13" t="s">
        <v>4</v>
      </c>
      <c r="B18" s="27" t="s">
        <v>113</v>
      </c>
    </row>
    <row r="19" spans="1:2" ht="13.5" thickBot="1" x14ac:dyDescent="0.25">
      <c r="A19" s="8" t="s">
        <v>5</v>
      </c>
      <c r="B19" s="9" t="s">
        <v>152</v>
      </c>
    </row>
    <row r="20" spans="1:2" ht="13.5" thickBot="1" x14ac:dyDescent="0.25">
      <c r="A20" s="23"/>
      <c r="B20" s="22" t="s">
        <v>168</v>
      </c>
    </row>
    <row r="21" spans="1:2" ht="13.5" thickBot="1" x14ac:dyDescent="0.25">
      <c r="A21" s="314" t="s">
        <v>18</v>
      </c>
      <c r="B21" s="315"/>
    </row>
    <row r="22" spans="1:2" ht="13.5" thickBot="1" x14ac:dyDescent="0.25">
      <c r="A22" s="110" t="s">
        <v>1</v>
      </c>
      <c r="B22" s="20" t="str">
        <f>+B4</f>
        <v>Henderson Blue</v>
      </c>
    </row>
    <row r="23" spans="1:2" x14ac:dyDescent="0.2">
      <c r="A23" s="13" t="s">
        <v>4</v>
      </c>
      <c r="B23" s="7" t="s">
        <v>153</v>
      </c>
    </row>
    <row r="24" spans="1:2" x14ac:dyDescent="0.2">
      <c r="A24" s="6" t="s">
        <v>5</v>
      </c>
      <c r="B24" s="7" t="s">
        <v>154</v>
      </c>
    </row>
    <row r="25" spans="1:2" ht="13.5" thickBot="1" x14ac:dyDescent="0.25">
      <c r="A25" s="8" t="s">
        <v>6</v>
      </c>
      <c r="B25" s="9" t="s">
        <v>155</v>
      </c>
    </row>
    <row r="27" spans="1:2" ht="13.5" thickBot="1" x14ac:dyDescent="0.25"/>
    <row r="28" spans="1:2" ht="13.5" thickBot="1" x14ac:dyDescent="0.25">
      <c r="A28" s="304" t="s">
        <v>34</v>
      </c>
      <c r="B28" s="305"/>
    </row>
    <row r="29" spans="1:2" x14ac:dyDescent="0.2">
      <c r="A29" s="2" t="s">
        <v>2</v>
      </c>
      <c r="B29" s="3" t="s">
        <v>148</v>
      </c>
    </row>
    <row r="30" spans="1:2" ht="13.5" thickBot="1" x14ac:dyDescent="0.25">
      <c r="A30" s="4" t="s">
        <v>1</v>
      </c>
      <c r="B30" s="5" t="s">
        <v>150</v>
      </c>
    </row>
    <row r="31" spans="1:2" ht="13.5" thickBot="1" x14ac:dyDescent="0.25">
      <c r="A31" s="21"/>
      <c r="B31" s="22" t="str">
        <f>+'Team Master Sheet'!E8</f>
        <v>Empire, CO</v>
      </c>
    </row>
    <row r="32" spans="1:2" ht="13.5" thickBot="1" x14ac:dyDescent="0.25">
      <c r="A32" s="11" t="s">
        <v>27</v>
      </c>
      <c r="B32" s="156" t="s">
        <v>151</v>
      </c>
    </row>
    <row r="33" spans="1:2" ht="13.5" thickBot="1" x14ac:dyDescent="0.25">
      <c r="A33" s="23"/>
      <c r="B33" s="22"/>
    </row>
    <row r="34" spans="1:2" ht="13.5" thickBot="1" x14ac:dyDescent="0.25">
      <c r="A34" s="306" t="s">
        <v>3</v>
      </c>
      <c r="B34" s="307"/>
    </row>
    <row r="35" spans="1:2" x14ac:dyDescent="0.2">
      <c r="A35" s="26" t="s">
        <v>51</v>
      </c>
      <c r="B35" s="27" t="s">
        <v>159</v>
      </c>
    </row>
    <row r="36" spans="1:2" x14ac:dyDescent="0.2">
      <c r="A36" s="6" t="s">
        <v>5</v>
      </c>
      <c r="B36" s="7" t="s">
        <v>160</v>
      </c>
    </row>
    <row r="37" spans="1:2" x14ac:dyDescent="0.2">
      <c r="A37" s="6" t="s">
        <v>6</v>
      </c>
      <c r="B37" s="7" t="s">
        <v>161</v>
      </c>
    </row>
    <row r="38" spans="1:2" x14ac:dyDescent="0.2">
      <c r="A38" s="6" t="s">
        <v>7</v>
      </c>
      <c r="B38" s="7" t="s">
        <v>162</v>
      </c>
    </row>
    <row r="39" spans="1:2" x14ac:dyDescent="0.2">
      <c r="A39" s="6" t="s">
        <v>8</v>
      </c>
      <c r="B39" s="7" t="s">
        <v>163</v>
      </c>
    </row>
    <row r="40" spans="1:2" x14ac:dyDescent="0.2">
      <c r="A40" s="6" t="s">
        <v>9</v>
      </c>
      <c r="B40" s="7" t="s">
        <v>164</v>
      </c>
    </row>
    <row r="41" spans="1:2" ht="13.5" thickBot="1" x14ac:dyDescent="0.25">
      <c r="A41" s="8" t="s">
        <v>59</v>
      </c>
      <c r="B41" s="9" t="s">
        <v>165</v>
      </c>
    </row>
    <row r="42" spans="1:2" ht="13.5" thickBot="1" x14ac:dyDescent="0.25">
      <c r="A42" s="23"/>
      <c r="B42" s="22" t="s">
        <v>166</v>
      </c>
    </row>
    <row r="43" spans="1:2" ht="13.5" thickBot="1" x14ac:dyDescent="0.25">
      <c r="A43" s="308" t="s">
        <v>117</v>
      </c>
      <c r="B43" s="309"/>
    </row>
    <row r="44" spans="1:2" x14ac:dyDescent="0.2">
      <c r="A44" s="13" t="s">
        <v>4</v>
      </c>
      <c r="B44" s="27" t="s">
        <v>159</v>
      </c>
    </row>
    <row r="45" spans="1:2" ht="13.5" thickBot="1" x14ac:dyDescent="0.25">
      <c r="A45" s="8" t="s">
        <v>5</v>
      </c>
      <c r="B45" s="9" t="s">
        <v>160</v>
      </c>
    </row>
    <row r="46" spans="1:2" ht="13.5" thickBot="1" x14ac:dyDescent="0.25">
      <c r="A46" s="23"/>
      <c r="B46" s="22" t="s">
        <v>168</v>
      </c>
    </row>
    <row r="47" spans="1:2" ht="13.5" thickBot="1" x14ac:dyDescent="0.25">
      <c r="A47" s="300" t="s">
        <v>18</v>
      </c>
      <c r="B47" s="301"/>
    </row>
    <row r="48" spans="1:2" ht="13.5" thickBot="1" x14ac:dyDescent="0.25">
      <c r="A48" s="19" t="s">
        <v>1</v>
      </c>
      <c r="B48" s="20" t="str">
        <f>+B30</f>
        <v>Henderson Red</v>
      </c>
    </row>
    <row r="49" spans="1:2" x14ac:dyDescent="0.2">
      <c r="A49" s="13" t="s">
        <v>4</v>
      </c>
      <c r="B49" s="7" t="s">
        <v>162</v>
      </c>
    </row>
    <row r="50" spans="1:2" x14ac:dyDescent="0.2">
      <c r="A50" s="6" t="s">
        <v>5</v>
      </c>
      <c r="B50" s="7" t="s">
        <v>407</v>
      </c>
    </row>
    <row r="51" spans="1:2" ht="13.5" thickBot="1" x14ac:dyDescent="0.25">
      <c r="A51" s="8" t="s">
        <v>6</v>
      </c>
      <c r="B51" s="9" t="s">
        <v>164</v>
      </c>
    </row>
    <row r="53" spans="1:2" ht="13.5" thickBot="1" x14ac:dyDescent="0.25"/>
    <row r="54" spans="1:2" ht="13.5" thickBot="1" x14ac:dyDescent="0.25">
      <c r="A54" s="314" t="s">
        <v>35</v>
      </c>
      <c r="B54" s="315"/>
    </row>
    <row r="55" spans="1:2" ht="13.5" thickBot="1" x14ac:dyDescent="0.25">
      <c r="A55" s="2" t="s">
        <v>2</v>
      </c>
      <c r="B55" s="3" t="s">
        <v>169</v>
      </c>
    </row>
    <row r="56" spans="1:2" ht="13.5" thickBot="1" x14ac:dyDescent="0.25">
      <c r="A56" s="4" t="s">
        <v>1</v>
      </c>
      <c r="B56" s="3" t="s">
        <v>110</v>
      </c>
    </row>
    <row r="57" spans="1:2" ht="13.5" thickBot="1" x14ac:dyDescent="0.25">
      <c r="A57" s="21"/>
      <c r="B57" s="22" t="str">
        <f>+'Team Master Sheet'!H8</f>
        <v>Green River, WY</v>
      </c>
    </row>
    <row r="58" spans="1:2" ht="13.5" thickBot="1" x14ac:dyDescent="0.25">
      <c r="A58" s="11" t="s">
        <v>27</v>
      </c>
      <c r="B58" s="156" t="str">
        <f>+'Team Master Sheet'!H9</f>
        <v>Jeff Jetmore</v>
      </c>
    </row>
    <row r="59" spans="1:2" ht="13.5" thickBot="1" x14ac:dyDescent="0.25">
      <c r="A59" s="23"/>
      <c r="B59" s="22"/>
    </row>
    <row r="60" spans="1:2" ht="13.5" thickBot="1" x14ac:dyDescent="0.25">
      <c r="A60" s="306" t="s">
        <v>3</v>
      </c>
      <c r="B60" s="307"/>
    </row>
    <row r="61" spans="1:2" x14ac:dyDescent="0.2">
      <c r="A61" s="26" t="s">
        <v>51</v>
      </c>
      <c r="B61" s="27" t="s">
        <v>170</v>
      </c>
    </row>
    <row r="62" spans="1:2" x14ac:dyDescent="0.2">
      <c r="A62" s="6" t="s">
        <v>5</v>
      </c>
      <c r="B62" s="7" t="s">
        <v>171</v>
      </c>
    </row>
    <row r="63" spans="1:2" x14ac:dyDescent="0.2">
      <c r="A63" s="6" t="s">
        <v>6</v>
      </c>
      <c r="B63" s="7" t="s">
        <v>172</v>
      </c>
    </row>
    <row r="64" spans="1:2" x14ac:dyDescent="0.2">
      <c r="A64" s="6" t="s">
        <v>7</v>
      </c>
      <c r="B64" s="7" t="s">
        <v>173</v>
      </c>
    </row>
    <row r="65" spans="1:2" x14ac:dyDescent="0.2">
      <c r="A65" s="6" t="s">
        <v>8</v>
      </c>
      <c r="B65" s="7" t="s">
        <v>174</v>
      </c>
    </row>
    <row r="66" spans="1:2" x14ac:dyDescent="0.2">
      <c r="A66" s="6" t="s">
        <v>9</v>
      </c>
      <c r="B66" s="7" t="s">
        <v>175</v>
      </c>
    </row>
    <row r="67" spans="1:2" ht="13.5" thickBot="1" x14ac:dyDescent="0.25">
      <c r="A67" s="8" t="s">
        <v>59</v>
      </c>
      <c r="B67" s="9"/>
    </row>
    <row r="68" spans="1:2" ht="13.5" thickBot="1" x14ac:dyDescent="0.25">
      <c r="A68" s="23"/>
      <c r="B68" s="22"/>
    </row>
    <row r="69" spans="1:2" ht="13.5" thickBot="1" x14ac:dyDescent="0.25">
      <c r="A69" s="308" t="s">
        <v>117</v>
      </c>
      <c r="B69" s="309"/>
    </row>
    <row r="70" spans="1:2" x14ac:dyDescent="0.2">
      <c r="A70" s="13" t="s">
        <v>4</v>
      </c>
      <c r="B70" s="7" t="s">
        <v>174</v>
      </c>
    </row>
    <row r="71" spans="1:2" ht="13.5" thickBot="1" x14ac:dyDescent="0.25">
      <c r="A71" s="8" t="s">
        <v>5</v>
      </c>
      <c r="B71" s="9" t="s">
        <v>170</v>
      </c>
    </row>
    <row r="72" spans="1:2" ht="13.5" thickBot="1" x14ac:dyDescent="0.25">
      <c r="A72" s="23"/>
      <c r="B72" s="22" t="s">
        <v>184</v>
      </c>
    </row>
    <row r="73" spans="1:2" ht="13.5" thickBot="1" x14ac:dyDescent="0.25">
      <c r="A73" s="300" t="s">
        <v>18</v>
      </c>
      <c r="B73" s="301"/>
    </row>
    <row r="74" spans="1:2" ht="13.5" thickBot="1" x14ac:dyDescent="0.25">
      <c r="A74" s="19" t="s">
        <v>1</v>
      </c>
      <c r="B74" s="20" t="str">
        <f>+B56</f>
        <v>Solvay Blue</v>
      </c>
    </row>
    <row r="75" spans="1:2" x14ac:dyDescent="0.2">
      <c r="A75" s="13" t="s">
        <v>4</v>
      </c>
      <c r="B75" s="27" t="s">
        <v>175</v>
      </c>
    </row>
    <row r="76" spans="1:2" x14ac:dyDescent="0.2">
      <c r="A76" s="6" t="s">
        <v>5</v>
      </c>
      <c r="B76" s="7" t="s">
        <v>176</v>
      </c>
    </row>
    <row r="77" spans="1:2" ht="13.5" thickBot="1" x14ac:dyDescent="0.25">
      <c r="A77" s="8" t="s">
        <v>6</v>
      </c>
      <c r="B77" s="9" t="s">
        <v>173</v>
      </c>
    </row>
    <row r="79" spans="1:2" ht="13.5" thickBot="1" x14ac:dyDescent="0.25"/>
    <row r="80" spans="1:2" ht="13.5" thickBot="1" x14ac:dyDescent="0.25">
      <c r="A80" s="316" t="s">
        <v>36</v>
      </c>
      <c r="B80" s="317"/>
    </row>
    <row r="81" spans="1:2" ht="13.5" thickBot="1" x14ac:dyDescent="0.25">
      <c r="A81" s="2" t="s">
        <v>2</v>
      </c>
      <c r="B81" s="3" t="s">
        <v>169</v>
      </c>
    </row>
    <row r="82" spans="1:2" ht="13.5" thickBot="1" x14ac:dyDescent="0.25">
      <c r="A82" s="4" t="s">
        <v>1</v>
      </c>
      <c r="B82" s="3" t="s">
        <v>109</v>
      </c>
    </row>
    <row r="83" spans="1:2" ht="13.5" thickBot="1" x14ac:dyDescent="0.25">
      <c r="A83" s="21"/>
      <c r="B83" s="22" t="str">
        <f>+'Team Master Sheet'!K8</f>
        <v>Green River, WY</v>
      </c>
    </row>
    <row r="84" spans="1:2" ht="13.5" thickBot="1" x14ac:dyDescent="0.25">
      <c r="A84" s="11" t="s">
        <v>27</v>
      </c>
      <c r="B84" s="156" t="s">
        <v>185</v>
      </c>
    </row>
    <row r="85" spans="1:2" ht="13.5" thickBot="1" x14ac:dyDescent="0.25">
      <c r="A85" s="23"/>
      <c r="B85" s="22"/>
    </row>
    <row r="86" spans="1:2" ht="13.5" thickBot="1" x14ac:dyDescent="0.25">
      <c r="A86" s="306" t="s">
        <v>3</v>
      </c>
      <c r="B86" s="307"/>
    </row>
    <row r="87" spans="1:2" x14ac:dyDescent="0.2">
      <c r="A87" s="26" t="s">
        <v>51</v>
      </c>
      <c r="B87" s="27" t="s">
        <v>112</v>
      </c>
    </row>
    <row r="88" spans="1:2" x14ac:dyDescent="0.2">
      <c r="A88" s="6" t="s">
        <v>5</v>
      </c>
      <c r="B88" s="15" t="s">
        <v>177</v>
      </c>
    </row>
    <row r="89" spans="1:2" x14ac:dyDescent="0.2">
      <c r="A89" s="6" t="s">
        <v>6</v>
      </c>
      <c r="B89" s="7" t="s">
        <v>178</v>
      </c>
    </row>
    <row r="90" spans="1:2" x14ac:dyDescent="0.2">
      <c r="A90" s="6" t="s">
        <v>7</v>
      </c>
      <c r="B90" s="7" t="s">
        <v>180</v>
      </c>
    </row>
    <row r="91" spans="1:2" x14ac:dyDescent="0.2">
      <c r="A91" s="6" t="s">
        <v>8</v>
      </c>
      <c r="B91" s="7" t="s">
        <v>179</v>
      </c>
    </row>
    <row r="92" spans="1:2" x14ac:dyDescent="0.2">
      <c r="A92" s="6" t="s">
        <v>9</v>
      </c>
      <c r="B92" s="7" t="s">
        <v>181</v>
      </c>
    </row>
    <row r="93" spans="1:2" ht="13.5" thickBot="1" x14ac:dyDescent="0.25">
      <c r="A93" s="8" t="s">
        <v>59</v>
      </c>
      <c r="B93" s="9" t="s">
        <v>182</v>
      </c>
    </row>
    <row r="94" spans="1:2" ht="13.5" thickBot="1" x14ac:dyDescent="0.25">
      <c r="A94" s="23"/>
      <c r="B94" s="22"/>
    </row>
    <row r="95" spans="1:2" ht="13.5" thickBot="1" x14ac:dyDescent="0.25">
      <c r="A95" s="308" t="s">
        <v>117</v>
      </c>
      <c r="B95" s="309"/>
    </row>
    <row r="96" spans="1:2" x14ac:dyDescent="0.2">
      <c r="A96" s="13" t="s">
        <v>4</v>
      </c>
      <c r="B96" s="7" t="s">
        <v>179</v>
      </c>
    </row>
    <row r="97" spans="1:2" ht="13.5" thickBot="1" x14ac:dyDescent="0.25">
      <c r="A97" s="8" t="s">
        <v>5</v>
      </c>
      <c r="B97" s="9" t="s">
        <v>177</v>
      </c>
    </row>
    <row r="98" spans="1:2" ht="13.5" thickBot="1" x14ac:dyDescent="0.25">
      <c r="A98" s="23"/>
      <c r="B98" s="22" t="s">
        <v>183</v>
      </c>
    </row>
    <row r="99" spans="1:2" ht="13.5" thickBot="1" x14ac:dyDescent="0.25">
      <c r="A99" s="300" t="s">
        <v>18</v>
      </c>
      <c r="B99" s="301"/>
    </row>
    <row r="100" spans="1:2" ht="13.5" thickBot="1" x14ac:dyDescent="0.25">
      <c r="A100" s="19" t="s">
        <v>1</v>
      </c>
      <c r="B100" s="20" t="str">
        <f>+B82</f>
        <v>Solvay Silver</v>
      </c>
    </row>
    <row r="101" spans="1:2" x14ac:dyDescent="0.2">
      <c r="A101" s="13" t="s">
        <v>4</v>
      </c>
      <c r="B101" s="27" t="s">
        <v>180</v>
      </c>
    </row>
    <row r="102" spans="1:2" x14ac:dyDescent="0.2">
      <c r="A102" s="6" t="s">
        <v>5</v>
      </c>
      <c r="B102" s="15" t="s">
        <v>112</v>
      </c>
    </row>
    <row r="103" spans="1:2" ht="13.5" thickBot="1" x14ac:dyDescent="0.25">
      <c r="A103" s="8" t="s">
        <v>6</v>
      </c>
      <c r="B103" s="9" t="s">
        <v>178</v>
      </c>
    </row>
    <row r="105" spans="1:2" ht="13.5" thickBot="1" x14ac:dyDescent="0.25"/>
    <row r="106" spans="1:2" ht="13.5" thickBot="1" x14ac:dyDescent="0.25">
      <c r="A106" s="332" t="s">
        <v>37</v>
      </c>
      <c r="B106" s="333"/>
    </row>
    <row r="107" spans="1:2" x14ac:dyDescent="0.2">
      <c r="A107" s="2" t="s">
        <v>2</v>
      </c>
      <c r="B107" s="3" t="s">
        <v>118</v>
      </c>
    </row>
    <row r="108" spans="1:2" ht="13.5" thickBot="1" x14ac:dyDescent="0.25">
      <c r="A108" s="4" t="s">
        <v>1</v>
      </c>
      <c r="B108" s="5" t="s">
        <v>186</v>
      </c>
    </row>
    <row r="109" spans="1:2" ht="13.5" thickBot="1" x14ac:dyDescent="0.25">
      <c r="A109" s="21"/>
      <c r="B109" s="22" t="str">
        <f>+'Team Master Sheet'!B35</f>
        <v>Fort Calhoun, NE</v>
      </c>
    </row>
    <row r="110" spans="1:2" ht="13.5" thickBot="1" x14ac:dyDescent="0.25">
      <c r="A110" s="11" t="s">
        <v>27</v>
      </c>
      <c r="B110" s="156" t="s">
        <v>187</v>
      </c>
    </row>
    <row r="111" spans="1:2" ht="13.5" thickBot="1" x14ac:dyDescent="0.25">
      <c r="A111" s="23"/>
      <c r="B111" s="22"/>
    </row>
    <row r="112" spans="1:2" ht="13.5" thickBot="1" x14ac:dyDescent="0.25">
      <c r="A112" s="306" t="s">
        <v>3</v>
      </c>
      <c r="B112" s="307"/>
    </row>
    <row r="113" spans="1:2" x14ac:dyDescent="0.2">
      <c r="A113" s="26" t="s">
        <v>51</v>
      </c>
      <c r="B113" s="27" t="s">
        <v>188</v>
      </c>
    </row>
    <row r="114" spans="1:2" x14ac:dyDescent="0.2">
      <c r="A114" s="6" t="s">
        <v>5</v>
      </c>
      <c r="B114" s="7" t="s">
        <v>189</v>
      </c>
    </row>
    <row r="115" spans="1:2" x14ac:dyDescent="0.2">
      <c r="A115" s="6" t="s">
        <v>6</v>
      </c>
      <c r="B115" s="7" t="s">
        <v>190</v>
      </c>
    </row>
    <row r="116" spans="1:2" x14ac:dyDescent="0.2">
      <c r="A116" s="6" t="s">
        <v>7</v>
      </c>
      <c r="B116" s="7" t="s">
        <v>191</v>
      </c>
    </row>
    <row r="117" spans="1:2" x14ac:dyDescent="0.2">
      <c r="A117" s="6" t="s">
        <v>8</v>
      </c>
      <c r="B117" s="7" t="s">
        <v>192</v>
      </c>
    </row>
    <row r="118" spans="1:2" x14ac:dyDescent="0.2">
      <c r="A118" s="6" t="s">
        <v>9</v>
      </c>
      <c r="B118" s="7" t="s">
        <v>193</v>
      </c>
    </row>
    <row r="119" spans="1:2" ht="13.5" thickBot="1" x14ac:dyDescent="0.25">
      <c r="A119" s="8" t="s">
        <v>59</v>
      </c>
      <c r="B119" s="9" t="s">
        <v>194</v>
      </c>
    </row>
    <row r="120" spans="1:2" ht="13.5" thickBot="1" x14ac:dyDescent="0.25">
      <c r="A120" s="23"/>
      <c r="B120" s="22"/>
    </row>
    <row r="121" spans="1:2" ht="13.5" thickBot="1" x14ac:dyDescent="0.25">
      <c r="A121" s="308" t="s">
        <v>117</v>
      </c>
      <c r="B121" s="309"/>
    </row>
    <row r="122" spans="1:2" x14ac:dyDescent="0.2">
      <c r="A122" s="13" t="s">
        <v>4</v>
      </c>
      <c r="B122" s="14" t="s">
        <v>192</v>
      </c>
    </row>
    <row r="123" spans="1:2" ht="13.5" thickBot="1" x14ac:dyDescent="0.25">
      <c r="A123" s="8" t="s">
        <v>5</v>
      </c>
      <c r="B123" s="12" t="s">
        <v>189</v>
      </c>
    </row>
    <row r="124" spans="1:2" ht="13.5" thickBot="1" x14ac:dyDescent="0.25">
      <c r="A124" s="23"/>
      <c r="B124" s="22" t="s">
        <v>195</v>
      </c>
    </row>
    <row r="125" spans="1:2" ht="13.5" thickBot="1" x14ac:dyDescent="0.25">
      <c r="A125" s="300" t="s">
        <v>18</v>
      </c>
      <c r="B125" s="301"/>
    </row>
    <row r="126" spans="1:2" ht="13.5" thickBot="1" x14ac:dyDescent="0.25">
      <c r="A126" s="19" t="s">
        <v>1</v>
      </c>
      <c r="B126" s="20" t="str">
        <f>+B108</f>
        <v>Martin Marietta Blue</v>
      </c>
    </row>
    <row r="127" spans="1:2" x14ac:dyDescent="0.2">
      <c r="A127" s="13" t="s">
        <v>4</v>
      </c>
      <c r="B127" s="7" t="s">
        <v>196</v>
      </c>
    </row>
    <row r="128" spans="1:2" x14ac:dyDescent="0.2">
      <c r="A128" s="6" t="s">
        <v>5</v>
      </c>
      <c r="B128" s="7" t="s">
        <v>190</v>
      </c>
    </row>
    <row r="129" spans="1:2" ht="13.5" thickBot="1" x14ac:dyDescent="0.25">
      <c r="A129" s="8" t="s">
        <v>6</v>
      </c>
      <c r="B129" s="9" t="s">
        <v>188</v>
      </c>
    </row>
    <row r="131" spans="1:2" ht="13.5" thickBot="1" x14ac:dyDescent="0.25"/>
    <row r="132" spans="1:2" ht="13.5" thickBot="1" x14ac:dyDescent="0.25">
      <c r="A132" s="310" t="s">
        <v>38</v>
      </c>
      <c r="B132" s="311"/>
    </row>
    <row r="133" spans="1:2" x14ac:dyDescent="0.2">
      <c r="A133" s="2" t="s">
        <v>2</v>
      </c>
      <c r="B133" s="3" t="s">
        <v>197</v>
      </c>
    </row>
    <row r="134" spans="1:2" ht="13.5" thickBot="1" x14ac:dyDescent="0.25">
      <c r="A134" s="4" t="s">
        <v>1</v>
      </c>
      <c r="B134" s="5" t="s">
        <v>198</v>
      </c>
    </row>
    <row r="135" spans="1:2" ht="13.5" thickBot="1" x14ac:dyDescent="0.25">
      <c r="A135" s="21"/>
      <c r="B135" s="22" t="str">
        <f>+'Team Master Sheet'!E35</f>
        <v>Grand Saline, TX</v>
      </c>
    </row>
    <row r="136" spans="1:2" ht="13.5" thickBot="1" x14ac:dyDescent="0.25">
      <c r="A136" s="11" t="s">
        <v>27</v>
      </c>
      <c r="B136" s="156" t="s">
        <v>199</v>
      </c>
    </row>
    <row r="137" spans="1:2" ht="13.5" thickBot="1" x14ac:dyDescent="0.25">
      <c r="A137" s="23"/>
      <c r="B137" s="22"/>
    </row>
    <row r="138" spans="1:2" ht="13.5" thickBot="1" x14ac:dyDescent="0.25">
      <c r="A138" s="306" t="s">
        <v>3</v>
      </c>
      <c r="B138" s="307"/>
    </row>
    <row r="139" spans="1:2" x14ac:dyDescent="0.2">
      <c r="A139" s="26" t="s">
        <v>51</v>
      </c>
      <c r="B139" s="27" t="s">
        <v>200</v>
      </c>
    </row>
    <row r="140" spans="1:2" x14ac:dyDescent="0.2">
      <c r="A140" s="6" t="s">
        <v>5</v>
      </c>
      <c r="B140" s="7" t="s">
        <v>201</v>
      </c>
    </row>
    <row r="141" spans="1:2" x14ac:dyDescent="0.2">
      <c r="A141" s="6" t="s">
        <v>6</v>
      </c>
      <c r="B141" s="7" t="s">
        <v>202</v>
      </c>
    </row>
    <row r="142" spans="1:2" x14ac:dyDescent="0.2">
      <c r="A142" s="6" t="s">
        <v>7</v>
      </c>
      <c r="B142" s="7" t="s">
        <v>203</v>
      </c>
    </row>
    <row r="143" spans="1:2" x14ac:dyDescent="0.2">
      <c r="A143" s="6" t="s">
        <v>8</v>
      </c>
      <c r="B143" s="7" t="s">
        <v>205</v>
      </c>
    </row>
    <row r="144" spans="1:2" x14ac:dyDescent="0.2">
      <c r="A144" s="6" t="s">
        <v>9</v>
      </c>
      <c r="B144" s="7" t="s">
        <v>199</v>
      </c>
    </row>
    <row r="145" spans="1:2" ht="13.5" thickBot="1" x14ac:dyDescent="0.25">
      <c r="A145" s="8" t="s">
        <v>59</v>
      </c>
      <c r="B145" s="7" t="s">
        <v>204</v>
      </c>
    </row>
    <row r="146" spans="1:2" ht="13.5" thickBot="1" x14ac:dyDescent="0.25">
      <c r="A146" s="23"/>
      <c r="B146" s="22" t="s">
        <v>208</v>
      </c>
    </row>
    <row r="147" spans="1:2" ht="13.5" thickBot="1" x14ac:dyDescent="0.25">
      <c r="A147" s="308" t="s">
        <v>117</v>
      </c>
      <c r="B147" s="309"/>
    </row>
    <row r="148" spans="1:2" x14ac:dyDescent="0.2">
      <c r="A148" s="13" t="s">
        <v>4</v>
      </c>
      <c r="B148" s="14" t="s">
        <v>206</v>
      </c>
    </row>
    <row r="149" spans="1:2" ht="13.5" thickBot="1" x14ac:dyDescent="0.25">
      <c r="A149" s="8" t="s">
        <v>5</v>
      </c>
      <c r="B149" s="12" t="s">
        <v>201</v>
      </c>
    </row>
    <row r="150" spans="1:2" ht="13.5" thickBot="1" x14ac:dyDescent="0.25">
      <c r="A150" s="23"/>
      <c r="B150" s="22" t="s">
        <v>184</v>
      </c>
    </row>
    <row r="151" spans="1:2" ht="13.5" thickBot="1" x14ac:dyDescent="0.25">
      <c r="A151" s="300" t="s">
        <v>18</v>
      </c>
      <c r="B151" s="301"/>
    </row>
    <row r="152" spans="1:2" ht="13.5" thickBot="1" x14ac:dyDescent="0.25">
      <c r="A152" s="19" t="s">
        <v>1</v>
      </c>
      <c r="B152" s="20" t="str">
        <f>+B134</f>
        <v>Team Texas</v>
      </c>
    </row>
    <row r="153" spans="1:2" x14ac:dyDescent="0.2">
      <c r="A153" s="13" t="s">
        <v>4</v>
      </c>
      <c r="B153" s="15" t="s">
        <v>203</v>
      </c>
    </row>
    <row r="154" spans="1:2" x14ac:dyDescent="0.2">
      <c r="A154" s="6" t="s">
        <v>5</v>
      </c>
      <c r="B154" s="15" t="s">
        <v>200</v>
      </c>
    </row>
    <row r="155" spans="1:2" ht="13.5" thickBot="1" x14ac:dyDescent="0.25">
      <c r="A155" s="8" t="s">
        <v>6</v>
      </c>
      <c r="B155" s="24" t="s">
        <v>207</v>
      </c>
    </row>
    <row r="157" spans="1:2" ht="13.5" thickBot="1" x14ac:dyDescent="0.25"/>
    <row r="158" spans="1:2" ht="13.5" thickBot="1" x14ac:dyDescent="0.25">
      <c r="A158" s="312" t="s">
        <v>39</v>
      </c>
      <c r="B158" s="313"/>
    </row>
    <row r="159" spans="1:2" x14ac:dyDescent="0.2">
      <c r="A159" s="2" t="s">
        <v>2</v>
      </c>
      <c r="B159" s="3" t="s">
        <v>119</v>
      </c>
    </row>
    <row r="160" spans="1:2" ht="13.5" thickBot="1" x14ac:dyDescent="0.25">
      <c r="A160" s="4" t="s">
        <v>1</v>
      </c>
      <c r="B160" s="5" t="s">
        <v>209</v>
      </c>
    </row>
    <row r="161" spans="1:2" ht="13.5" thickBot="1" x14ac:dyDescent="0.25">
      <c r="A161" s="21"/>
      <c r="B161" s="22" t="str">
        <f>+'Team Master Sheet'!H35</f>
        <v>Blue Rapids, KS</v>
      </c>
    </row>
    <row r="162" spans="1:2" ht="13.5" thickBot="1" x14ac:dyDescent="0.25">
      <c r="A162" s="11" t="s">
        <v>27</v>
      </c>
      <c r="B162" s="156" t="s">
        <v>127</v>
      </c>
    </row>
    <row r="163" spans="1:2" ht="13.5" thickBot="1" x14ac:dyDescent="0.25">
      <c r="A163" s="23"/>
      <c r="B163" s="22"/>
    </row>
    <row r="164" spans="1:2" ht="13.5" thickBot="1" x14ac:dyDescent="0.25">
      <c r="A164" s="306" t="s">
        <v>3</v>
      </c>
      <c r="B164" s="307"/>
    </row>
    <row r="165" spans="1:2" x14ac:dyDescent="0.2">
      <c r="A165" s="26" t="s">
        <v>51</v>
      </c>
      <c r="B165" s="27" t="s">
        <v>121</v>
      </c>
    </row>
    <row r="166" spans="1:2" x14ac:dyDescent="0.2">
      <c r="A166" s="6" t="s">
        <v>5</v>
      </c>
      <c r="B166" s="7" t="s">
        <v>127</v>
      </c>
    </row>
    <row r="167" spans="1:2" x14ac:dyDescent="0.2">
      <c r="A167" s="6" t="s">
        <v>6</v>
      </c>
      <c r="B167" s="7" t="s">
        <v>124</v>
      </c>
    </row>
    <row r="168" spans="1:2" x14ac:dyDescent="0.2">
      <c r="A168" s="6" t="s">
        <v>7</v>
      </c>
      <c r="B168" s="7" t="s">
        <v>123</v>
      </c>
    </row>
    <row r="169" spans="1:2" x14ac:dyDescent="0.2">
      <c r="A169" s="6" t="s">
        <v>8</v>
      </c>
      <c r="B169" s="7" t="s">
        <v>125</v>
      </c>
    </row>
    <row r="170" spans="1:2" x14ac:dyDescent="0.2">
      <c r="A170" s="6" t="s">
        <v>9</v>
      </c>
      <c r="B170" s="7" t="s">
        <v>210</v>
      </c>
    </row>
    <row r="171" spans="1:2" ht="13.5" thickBot="1" x14ac:dyDescent="0.25">
      <c r="A171" s="8" t="s">
        <v>59</v>
      </c>
      <c r="B171" s="9" t="s">
        <v>122</v>
      </c>
    </row>
    <row r="172" spans="1:2" ht="13.5" thickBot="1" x14ac:dyDescent="0.25">
      <c r="A172" s="23"/>
      <c r="B172" s="22" t="s">
        <v>120</v>
      </c>
    </row>
    <row r="173" spans="1:2" ht="13.5" thickBot="1" x14ac:dyDescent="0.25">
      <c r="A173" s="308" t="s">
        <v>117</v>
      </c>
      <c r="B173" s="309"/>
    </row>
    <row r="174" spans="1:2" x14ac:dyDescent="0.2">
      <c r="A174" s="13" t="s">
        <v>4</v>
      </c>
      <c r="B174" s="27" t="s">
        <v>121</v>
      </c>
    </row>
    <row r="175" spans="1:2" ht="13.5" thickBot="1" x14ac:dyDescent="0.25">
      <c r="A175" s="8" t="s">
        <v>5</v>
      </c>
      <c r="B175" s="9" t="s">
        <v>122</v>
      </c>
    </row>
    <row r="176" spans="1:2" ht="13.5" thickBot="1" x14ac:dyDescent="0.25">
      <c r="A176" s="23"/>
      <c r="B176" s="22" t="s">
        <v>184</v>
      </c>
    </row>
    <row r="177" spans="1:2" ht="13.5" thickBot="1" x14ac:dyDescent="0.25">
      <c r="A177" s="300" t="s">
        <v>18</v>
      </c>
      <c r="B177" s="301"/>
    </row>
    <row r="178" spans="1:2" ht="13.5" thickBot="1" x14ac:dyDescent="0.25">
      <c r="A178" s="19" t="s">
        <v>1</v>
      </c>
      <c r="B178" s="20" t="str">
        <f>+B160</f>
        <v>Georgia Pacific Mine Rescue</v>
      </c>
    </row>
    <row r="179" spans="1:2" x14ac:dyDescent="0.2">
      <c r="A179" s="13" t="s">
        <v>4</v>
      </c>
      <c r="B179" s="7" t="s">
        <v>126</v>
      </c>
    </row>
    <row r="180" spans="1:2" x14ac:dyDescent="0.2">
      <c r="A180" s="6" t="s">
        <v>5</v>
      </c>
      <c r="B180" s="7" t="s">
        <v>127</v>
      </c>
    </row>
    <row r="181" spans="1:2" ht="13.5" thickBot="1" x14ac:dyDescent="0.25">
      <c r="A181" s="8" t="s">
        <v>6</v>
      </c>
      <c r="B181" s="9" t="s">
        <v>120</v>
      </c>
    </row>
    <row r="183" spans="1:2" ht="13.5" thickBot="1" x14ac:dyDescent="0.25"/>
    <row r="184" spans="1:2" ht="13.5" thickBot="1" x14ac:dyDescent="0.25">
      <c r="A184" s="334" t="s">
        <v>40</v>
      </c>
      <c r="B184" s="335"/>
    </row>
    <row r="185" spans="1:2" x14ac:dyDescent="0.2">
      <c r="A185" s="2" t="s">
        <v>2</v>
      </c>
      <c r="B185" s="3" t="s">
        <v>211</v>
      </c>
    </row>
    <row r="186" spans="1:2" ht="13.5" thickBot="1" x14ac:dyDescent="0.25">
      <c r="A186" s="4" t="s">
        <v>1</v>
      </c>
      <c r="B186" s="5" t="s">
        <v>212</v>
      </c>
    </row>
    <row r="187" spans="1:2" ht="13.5" thickBot="1" x14ac:dyDescent="0.25">
      <c r="A187" s="21"/>
      <c r="B187" s="22" t="str">
        <f>+'Team Master Sheet'!K35</f>
        <v>Sugar Creek, MO</v>
      </c>
    </row>
    <row r="188" spans="1:2" ht="13.5" thickBot="1" x14ac:dyDescent="0.25">
      <c r="A188" s="11" t="s">
        <v>27</v>
      </c>
      <c r="B188" s="156" t="str">
        <f>+'Team Master Sheet'!K36</f>
        <v>Steven Rouse</v>
      </c>
    </row>
    <row r="189" spans="1:2" ht="13.5" thickBot="1" x14ac:dyDescent="0.25">
      <c r="A189" s="23"/>
      <c r="B189" s="22"/>
    </row>
    <row r="190" spans="1:2" ht="13.5" thickBot="1" x14ac:dyDescent="0.25">
      <c r="A190" s="306" t="s">
        <v>3</v>
      </c>
      <c r="B190" s="307"/>
    </row>
    <row r="191" spans="1:2" x14ac:dyDescent="0.2">
      <c r="A191" s="26" t="s">
        <v>51</v>
      </c>
      <c r="B191" s="27" t="s">
        <v>213</v>
      </c>
    </row>
    <row r="192" spans="1:2" x14ac:dyDescent="0.2">
      <c r="A192" s="6" t="s">
        <v>5</v>
      </c>
      <c r="B192" s="7" t="s">
        <v>214</v>
      </c>
    </row>
    <row r="193" spans="1:2" x14ac:dyDescent="0.2">
      <c r="A193" s="6" t="s">
        <v>6</v>
      </c>
      <c r="B193" s="7" t="s">
        <v>215</v>
      </c>
    </row>
    <row r="194" spans="1:2" x14ac:dyDescent="0.2">
      <c r="A194" s="6" t="s">
        <v>7</v>
      </c>
      <c r="B194" s="7" t="s">
        <v>216</v>
      </c>
    </row>
    <row r="195" spans="1:2" x14ac:dyDescent="0.2">
      <c r="A195" s="6" t="s">
        <v>8</v>
      </c>
      <c r="B195" s="7" t="s">
        <v>217</v>
      </c>
    </row>
    <row r="196" spans="1:2" x14ac:dyDescent="0.2">
      <c r="A196" s="6" t="s">
        <v>9</v>
      </c>
      <c r="B196" s="7" t="s">
        <v>218</v>
      </c>
    </row>
    <row r="197" spans="1:2" ht="13.5" thickBot="1" x14ac:dyDescent="0.25">
      <c r="A197" s="8" t="s">
        <v>59</v>
      </c>
      <c r="B197" s="9"/>
    </row>
    <row r="198" spans="1:2" ht="13.5" thickBot="1" x14ac:dyDescent="0.25">
      <c r="A198" s="23"/>
      <c r="B198" s="22"/>
    </row>
    <row r="199" spans="1:2" ht="13.5" thickBot="1" x14ac:dyDescent="0.25">
      <c r="A199" s="308" t="s">
        <v>117</v>
      </c>
      <c r="B199" s="309"/>
    </row>
    <row r="200" spans="1:2" x14ac:dyDescent="0.2">
      <c r="A200" s="13" t="s">
        <v>4</v>
      </c>
      <c r="B200" s="90" t="s">
        <v>214</v>
      </c>
    </row>
    <row r="201" spans="1:2" ht="13.5" thickBot="1" x14ac:dyDescent="0.25">
      <c r="A201" s="8" t="s">
        <v>5</v>
      </c>
      <c r="B201" s="9" t="s">
        <v>218</v>
      </c>
    </row>
    <row r="202" spans="1:2" ht="13.5" thickBot="1" x14ac:dyDescent="0.25">
      <c r="A202" s="23"/>
      <c r="B202" s="22" t="s">
        <v>168</v>
      </c>
    </row>
    <row r="203" spans="1:2" ht="13.5" thickBot="1" x14ac:dyDescent="0.25">
      <c r="A203" s="300" t="s">
        <v>18</v>
      </c>
      <c r="B203" s="301"/>
    </row>
    <row r="204" spans="1:2" ht="13.5" thickBot="1" x14ac:dyDescent="0.25">
      <c r="A204" s="19" t="s">
        <v>1</v>
      </c>
      <c r="B204" s="20" t="str">
        <f>+B186</f>
        <v xml:space="preserve">Central Plains Cement / Talon </v>
      </c>
    </row>
    <row r="205" spans="1:2" x14ac:dyDescent="0.2">
      <c r="A205" s="13" t="s">
        <v>4</v>
      </c>
      <c r="B205" s="7" t="s">
        <v>215</v>
      </c>
    </row>
    <row r="206" spans="1:2" x14ac:dyDescent="0.2">
      <c r="A206" s="6" t="s">
        <v>5</v>
      </c>
      <c r="B206" s="7" t="s">
        <v>217</v>
      </c>
    </row>
    <row r="207" spans="1:2" ht="13.5" thickBot="1" x14ac:dyDescent="0.25">
      <c r="A207" s="8" t="s">
        <v>6</v>
      </c>
      <c r="B207" s="9" t="s">
        <v>216</v>
      </c>
    </row>
    <row r="209" spans="1:2" ht="13.5" thickBot="1" x14ac:dyDescent="0.25"/>
    <row r="210" spans="1:2" ht="13.5" thickBot="1" x14ac:dyDescent="0.25">
      <c r="A210" s="321" t="s">
        <v>41</v>
      </c>
      <c r="B210" s="322"/>
    </row>
    <row r="211" spans="1:2" x14ac:dyDescent="0.2">
      <c r="A211" s="2" t="s">
        <v>2</v>
      </c>
      <c r="B211" s="3" t="s">
        <v>219</v>
      </c>
    </row>
    <row r="212" spans="1:2" ht="13.5" thickBot="1" x14ac:dyDescent="0.25">
      <c r="A212" s="4" t="s">
        <v>1</v>
      </c>
      <c r="B212" s="5" t="s">
        <v>220</v>
      </c>
    </row>
    <row r="213" spans="1:2" ht="13.5" thickBot="1" x14ac:dyDescent="0.25">
      <c r="A213" s="21"/>
      <c r="B213" s="22" t="str">
        <f>+'Team Master Sheet'!B62</f>
        <v>Luttrell, TN</v>
      </c>
    </row>
    <row r="214" spans="1:2" ht="13.5" thickBot="1" x14ac:dyDescent="0.25">
      <c r="A214" s="11" t="s">
        <v>27</v>
      </c>
      <c r="B214" s="156" t="s">
        <v>221</v>
      </c>
    </row>
    <row r="215" spans="1:2" ht="13.5" thickBot="1" x14ac:dyDescent="0.25">
      <c r="A215" s="23"/>
      <c r="B215" s="22"/>
    </row>
    <row r="216" spans="1:2" ht="13.5" thickBot="1" x14ac:dyDescent="0.25">
      <c r="A216" s="329" t="s">
        <v>3</v>
      </c>
      <c r="B216" s="330"/>
    </row>
    <row r="217" spans="1:2" x14ac:dyDescent="0.2">
      <c r="A217" s="26" t="s">
        <v>51</v>
      </c>
      <c r="B217" s="27" t="s">
        <v>222</v>
      </c>
    </row>
    <row r="218" spans="1:2" x14ac:dyDescent="0.2">
      <c r="A218" s="6" t="s">
        <v>5</v>
      </c>
      <c r="B218" s="7" t="s">
        <v>223</v>
      </c>
    </row>
    <row r="219" spans="1:2" x14ac:dyDescent="0.2">
      <c r="A219" s="6" t="s">
        <v>6</v>
      </c>
      <c r="B219" s="7" t="s">
        <v>224</v>
      </c>
    </row>
    <row r="220" spans="1:2" x14ac:dyDescent="0.2">
      <c r="A220" s="6" t="s">
        <v>7</v>
      </c>
      <c r="B220" s="7" t="s">
        <v>225</v>
      </c>
    </row>
    <row r="221" spans="1:2" x14ac:dyDescent="0.2">
      <c r="A221" s="6" t="s">
        <v>8</v>
      </c>
      <c r="B221" s="7" t="s">
        <v>226</v>
      </c>
    </row>
    <row r="222" spans="1:2" x14ac:dyDescent="0.2">
      <c r="A222" s="6" t="s">
        <v>9</v>
      </c>
      <c r="B222" s="7" t="s">
        <v>221</v>
      </c>
    </row>
    <row r="223" spans="1:2" ht="13.5" thickBot="1" x14ac:dyDescent="0.25">
      <c r="A223" s="8" t="s">
        <v>59</v>
      </c>
      <c r="B223" s="9" t="s">
        <v>227</v>
      </c>
    </row>
    <row r="224" spans="1:2" ht="13.5" thickBot="1" x14ac:dyDescent="0.25">
      <c r="A224" s="23"/>
      <c r="B224" s="22"/>
    </row>
    <row r="225" spans="1:2" ht="13.5" thickBot="1" x14ac:dyDescent="0.25">
      <c r="A225" s="329" t="s">
        <v>117</v>
      </c>
      <c r="B225" s="330"/>
    </row>
    <row r="226" spans="1:2" x14ac:dyDescent="0.2">
      <c r="A226" s="13" t="s">
        <v>4</v>
      </c>
      <c r="B226" s="14" t="s">
        <v>224</v>
      </c>
    </row>
    <row r="227" spans="1:2" ht="13.5" thickBot="1" x14ac:dyDescent="0.25">
      <c r="A227" s="8" t="s">
        <v>5</v>
      </c>
      <c r="B227" s="12" t="s">
        <v>227</v>
      </c>
    </row>
    <row r="228" spans="1:2" ht="13.5" thickBot="1" x14ac:dyDescent="0.25">
      <c r="A228" s="23"/>
      <c r="B228" s="22" t="s">
        <v>184</v>
      </c>
    </row>
    <row r="229" spans="1:2" ht="13.5" thickBot="1" x14ac:dyDescent="0.25">
      <c r="A229" s="314" t="s">
        <v>18</v>
      </c>
      <c r="B229" s="315"/>
    </row>
    <row r="230" spans="1:2" ht="13.5" thickBot="1" x14ac:dyDescent="0.25">
      <c r="A230" s="19" t="s">
        <v>1</v>
      </c>
      <c r="B230" s="20" t="str">
        <f>+B212</f>
        <v>Rangers</v>
      </c>
    </row>
    <row r="231" spans="1:2" x14ac:dyDescent="0.2">
      <c r="A231" s="13" t="s">
        <v>4</v>
      </c>
      <c r="B231" s="15" t="s">
        <v>222</v>
      </c>
    </row>
    <row r="232" spans="1:2" x14ac:dyDescent="0.2">
      <c r="A232" s="6" t="s">
        <v>5</v>
      </c>
      <c r="B232" s="7" t="s">
        <v>226</v>
      </c>
    </row>
    <row r="233" spans="1:2" ht="13.5" thickBot="1" x14ac:dyDescent="0.25">
      <c r="A233" s="25" t="s">
        <v>6</v>
      </c>
      <c r="B233" s="9" t="s">
        <v>225</v>
      </c>
    </row>
    <row r="235" spans="1:2" ht="13.5" thickBot="1" x14ac:dyDescent="0.25"/>
    <row r="236" spans="1:2" ht="13.5" thickBot="1" x14ac:dyDescent="0.25">
      <c r="A236" s="323" t="s">
        <v>42</v>
      </c>
      <c r="B236" s="324"/>
    </row>
    <row r="237" spans="1:2" x14ac:dyDescent="0.2">
      <c r="A237" s="2" t="s">
        <v>2</v>
      </c>
      <c r="B237" s="3" t="s">
        <v>228</v>
      </c>
    </row>
    <row r="238" spans="1:2" ht="13.5" thickBot="1" x14ac:dyDescent="0.25">
      <c r="A238" s="4" t="s">
        <v>1</v>
      </c>
      <c r="B238" s="5" t="s">
        <v>229</v>
      </c>
    </row>
    <row r="239" spans="1:2" ht="13.5" thickBot="1" x14ac:dyDescent="0.25">
      <c r="A239" s="21"/>
      <c r="B239" s="22" t="str">
        <f>+'Team Master Sheet'!E62</f>
        <v>Idaho Springs, CO</v>
      </c>
    </row>
    <row r="240" spans="1:2" ht="13.5" thickBot="1" x14ac:dyDescent="0.25">
      <c r="A240" s="11" t="s">
        <v>27</v>
      </c>
      <c r="B240" s="156" t="s">
        <v>230</v>
      </c>
    </row>
    <row r="241" spans="1:2" ht="13.5" thickBot="1" x14ac:dyDescent="0.25">
      <c r="A241" s="23"/>
      <c r="B241" s="22"/>
    </row>
    <row r="242" spans="1:2" ht="13.5" thickBot="1" x14ac:dyDescent="0.25">
      <c r="A242" s="306" t="s">
        <v>3</v>
      </c>
      <c r="B242" s="307"/>
    </row>
    <row r="243" spans="1:2" x14ac:dyDescent="0.2">
      <c r="A243" s="26" t="s">
        <v>51</v>
      </c>
      <c r="B243" s="27" t="s">
        <v>231</v>
      </c>
    </row>
    <row r="244" spans="1:2" x14ac:dyDescent="0.2">
      <c r="A244" s="6" t="s">
        <v>5</v>
      </c>
      <c r="B244" s="7" t="s">
        <v>232</v>
      </c>
    </row>
    <row r="245" spans="1:2" x14ac:dyDescent="0.2">
      <c r="A245" s="6" t="s">
        <v>6</v>
      </c>
      <c r="B245" s="7" t="s">
        <v>233</v>
      </c>
    </row>
    <row r="246" spans="1:2" x14ac:dyDescent="0.2">
      <c r="A246" s="6" t="s">
        <v>7</v>
      </c>
      <c r="B246" s="7" t="s">
        <v>234</v>
      </c>
    </row>
    <row r="247" spans="1:2" x14ac:dyDescent="0.2">
      <c r="A247" s="6" t="s">
        <v>8</v>
      </c>
      <c r="B247" s="7" t="s">
        <v>235</v>
      </c>
    </row>
    <row r="248" spans="1:2" x14ac:dyDescent="0.2">
      <c r="A248" s="6" t="s">
        <v>9</v>
      </c>
      <c r="B248" s="7" t="s">
        <v>359</v>
      </c>
    </row>
    <row r="249" spans="1:2" ht="13.5" thickBot="1" x14ac:dyDescent="0.25">
      <c r="A249" s="8" t="s">
        <v>59</v>
      </c>
      <c r="B249" s="9"/>
    </row>
    <row r="250" spans="1:2" ht="13.5" thickBot="1" x14ac:dyDescent="0.25">
      <c r="A250" s="23"/>
      <c r="B250" s="22" t="s">
        <v>236</v>
      </c>
    </row>
    <row r="251" spans="1:2" ht="13.5" thickBot="1" x14ac:dyDescent="0.25">
      <c r="A251" s="308" t="s">
        <v>117</v>
      </c>
      <c r="B251" s="309"/>
    </row>
    <row r="252" spans="1:2" x14ac:dyDescent="0.2">
      <c r="A252" s="13" t="s">
        <v>4</v>
      </c>
      <c r="B252" s="90" t="s">
        <v>235</v>
      </c>
    </row>
    <row r="253" spans="1:2" ht="13.5" thickBot="1" x14ac:dyDescent="0.25">
      <c r="A253" s="8" t="s">
        <v>5</v>
      </c>
      <c r="B253" s="89" t="s">
        <v>237</v>
      </c>
    </row>
    <row r="254" spans="1:2" ht="13.5" thickBot="1" x14ac:dyDescent="0.25">
      <c r="A254" s="23"/>
      <c r="B254" s="22" t="s">
        <v>184</v>
      </c>
    </row>
    <row r="255" spans="1:2" ht="13.5" thickBot="1" x14ac:dyDescent="0.25">
      <c r="A255" s="300" t="s">
        <v>18</v>
      </c>
      <c r="B255" s="301"/>
    </row>
    <row r="256" spans="1:2" ht="13.5" thickBot="1" x14ac:dyDescent="0.25">
      <c r="A256" s="19" t="s">
        <v>1</v>
      </c>
      <c r="B256" s="20" t="str">
        <f>+B238</f>
        <v>Front Range Mine Rescue</v>
      </c>
    </row>
    <row r="257" spans="1:2" x14ac:dyDescent="0.2">
      <c r="A257" s="13" t="s">
        <v>4</v>
      </c>
      <c r="B257" s="7" t="s">
        <v>234</v>
      </c>
    </row>
    <row r="258" spans="1:2" x14ac:dyDescent="0.2">
      <c r="A258" s="6" t="s">
        <v>5</v>
      </c>
      <c r="B258" s="7" t="s">
        <v>232</v>
      </c>
    </row>
    <row r="259" spans="1:2" ht="13.5" thickBot="1" x14ac:dyDescent="0.25">
      <c r="A259" s="8" t="s">
        <v>6</v>
      </c>
      <c r="B259" s="9" t="s">
        <v>360</v>
      </c>
    </row>
    <row r="261" spans="1:2" ht="13.5" thickBot="1" x14ac:dyDescent="0.25"/>
    <row r="262" spans="1:2" ht="13.5" thickBot="1" x14ac:dyDescent="0.25">
      <c r="A262" s="325" t="s">
        <v>43</v>
      </c>
      <c r="B262" s="326"/>
    </row>
    <row r="263" spans="1:2" x14ac:dyDescent="0.2">
      <c r="A263" s="2" t="s">
        <v>2</v>
      </c>
      <c r="B263" s="3" t="s">
        <v>238</v>
      </c>
    </row>
    <row r="264" spans="1:2" ht="13.5" thickBot="1" x14ac:dyDescent="0.25">
      <c r="A264" s="4" t="s">
        <v>1</v>
      </c>
      <c r="B264" s="5" t="s">
        <v>239</v>
      </c>
    </row>
    <row r="265" spans="1:2" ht="13.5" thickBot="1" x14ac:dyDescent="0.25">
      <c r="A265" s="21"/>
      <c r="B265" s="22" t="str">
        <f>+'Team Master Sheet'!H62</f>
        <v>Maysville, KY</v>
      </c>
    </row>
    <row r="266" spans="1:2" ht="13.5" thickBot="1" x14ac:dyDescent="0.25">
      <c r="A266" s="11" t="s">
        <v>27</v>
      </c>
      <c r="B266" s="156" t="s">
        <v>240</v>
      </c>
    </row>
    <row r="267" spans="1:2" ht="13.5" thickBot="1" x14ac:dyDescent="0.25">
      <c r="A267" s="23"/>
      <c r="B267" s="22"/>
    </row>
    <row r="268" spans="1:2" ht="13.5" thickBot="1" x14ac:dyDescent="0.25">
      <c r="A268" s="306" t="s">
        <v>3</v>
      </c>
      <c r="B268" s="307"/>
    </row>
    <row r="269" spans="1:2" x14ac:dyDescent="0.2">
      <c r="A269" s="26" t="s">
        <v>51</v>
      </c>
      <c r="B269" s="27" t="s">
        <v>241</v>
      </c>
    </row>
    <row r="270" spans="1:2" x14ac:dyDescent="0.2">
      <c r="A270" s="6" t="s">
        <v>5</v>
      </c>
      <c r="B270" s="7" t="s">
        <v>242</v>
      </c>
    </row>
    <row r="271" spans="1:2" x14ac:dyDescent="0.2">
      <c r="A271" s="6" t="s">
        <v>6</v>
      </c>
      <c r="B271" s="7" t="s">
        <v>243</v>
      </c>
    </row>
    <row r="272" spans="1:2" x14ac:dyDescent="0.2">
      <c r="A272" s="6" t="s">
        <v>7</v>
      </c>
      <c r="B272" s="7" t="s">
        <v>244</v>
      </c>
    </row>
    <row r="273" spans="1:2" x14ac:dyDescent="0.2">
      <c r="A273" s="6" t="s">
        <v>8</v>
      </c>
      <c r="B273" s="7" t="s">
        <v>245</v>
      </c>
    </row>
    <row r="274" spans="1:2" x14ac:dyDescent="0.2">
      <c r="A274" s="6" t="s">
        <v>9</v>
      </c>
      <c r="B274" s="7" t="s">
        <v>246</v>
      </c>
    </row>
    <row r="275" spans="1:2" ht="13.5" thickBot="1" x14ac:dyDescent="0.25">
      <c r="A275" s="8" t="s">
        <v>59</v>
      </c>
      <c r="B275" s="9" t="s">
        <v>247</v>
      </c>
    </row>
    <row r="276" spans="1:2" ht="13.5" thickBot="1" x14ac:dyDescent="0.25">
      <c r="A276" s="23"/>
      <c r="B276" s="22" t="s">
        <v>248</v>
      </c>
    </row>
    <row r="277" spans="1:2" ht="13.5" thickBot="1" x14ac:dyDescent="0.25">
      <c r="A277" s="308" t="s">
        <v>117</v>
      </c>
      <c r="B277" s="309"/>
    </row>
    <row r="278" spans="1:2" x14ac:dyDescent="0.2">
      <c r="A278" s="13" t="s">
        <v>4</v>
      </c>
      <c r="B278" s="90" t="s">
        <v>247</v>
      </c>
    </row>
    <row r="279" spans="1:2" ht="13.5" thickBot="1" x14ac:dyDescent="0.25">
      <c r="A279" s="8" t="s">
        <v>5</v>
      </c>
      <c r="B279" s="89" t="s">
        <v>245</v>
      </c>
    </row>
    <row r="280" spans="1:2" ht="13.5" thickBot="1" x14ac:dyDescent="0.25">
      <c r="A280" s="23"/>
      <c r="B280" s="22" t="s">
        <v>195</v>
      </c>
    </row>
    <row r="281" spans="1:2" ht="13.5" thickBot="1" x14ac:dyDescent="0.25">
      <c r="A281" s="300" t="s">
        <v>18</v>
      </c>
      <c r="B281" s="301"/>
    </row>
    <row r="282" spans="1:2" ht="13.5" thickBot="1" x14ac:dyDescent="0.25">
      <c r="A282" s="19" t="s">
        <v>1</v>
      </c>
      <c r="B282" s="20" t="str">
        <f>+B264</f>
        <v>Raiders</v>
      </c>
    </row>
    <row r="283" spans="1:2" x14ac:dyDescent="0.2">
      <c r="A283" s="13" t="s">
        <v>4</v>
      </c>
      <c r="B283" s="7" t="s">
        <v>241</v>
      </c>
    </row>
    <row r="284" spans="1:2" x14ac:dyDescent="0.2">
      <c r="A284" s="6" t="s">
        <v>5</v>
      </c>
      <c r="B284" s="7" t="s">
        <v>243</v>
      </c>
    </row>
    <row r="285" spans="1:2" ht="13.5" thickBot="1" x14ac:dyDescent="0.25">
      <c r="A285" s="8" t="s">
        <v>6</v>
      </c>
      <c r="B285" s="9" t="s">
        <v>246</v>
      </c>
    </row>
    <row r="287" spans="1:2" ht="13.5" thickBot="1" x14ac:dyDescent="0.25"/>
    <row r="288" spans="1:2" ht="13.5" thickBot="1" x14ac:dyDescent="0.25">
      <c r="A288" s="327" t="s">
        <v>44</v>
      </c>
      <c r="B288" s="328"/>
    </row>
    <row r="289" spans="1:2" x14ac:dyDescent="0.2">
      <c r="A289" s="2" t="s">
        <v>2</v>
      </c>
      <c r="B289" s="3" t="s">
        <v>249</v>
      </c>
    </row>
    <row r="290" spans="1:2" ht="13.5" thickBot="1" x14ac:dyDescent="0.25">
      <c r="A290" s="4" t="s">
        <v>1</v>
      </c>
      <c r="B290" s="5" t="s">
        <v>290</v>
      </c>
    </row>
    <row r="291" spans="1:2" ht="13.5" thickBot="1" x14ac:dyDescent="0.25">
      <c r="A291" s="21"/>
      <c r="B291" s="22" t="str">
        <f>+'Team Master Sheet'!K62</f>
        <v>Golden, CO</v>
      </c>
    </row>
    <row r="292" spans="1:2" ht="13.5" thickBot="1" x14ac:dyDescent="0.25">
      <c r="A292" s="11" t="s">
        <v>27</v>
      </c>
      <c r="B292" s="156" t="s">
        <v>250</v>
      </c>
    </row>
    <row r="293" spans="1:2" ht="13.5" thickBot="1" x14ac:dyDescent="0.25">
      <c r="A293" s="23"/>
      <c r="B293" s="22"/>
    </row>
    <row r="294" spans="1:2" ht="13.5" thickBot="1" x14ac:dyDescent="0.25">
      <c r="A294" s="306" t="s">
        <v>3</v>
      </c>
      <c r="B294" s="307"/>
    </row>
    <row r="295" spans="1:2" x14ac:dyDescent="0.2">
      <c r="A295" s="26" t="s">
        <v>51</v>
      </c>
      <c r="B295" s="27" t="s">
        <v>251</v>
      </c>
    </row>
    <row r="296" spans="1:2" x14ac:dyDescent="0.2">
      <c r="A296" s="6" t="s">
        <v>5</v>
      </c>
      <c r="B296" s="7" t="s">
        <v>252</v>
      </c>
    </row>
    <row r="297" spans="1:2" x14ac:dyDescent="0.2">
      <c r="A297" s="6" t="s">
        <v>6</v>
      </c>
      <c r="B297" s="7" t="s">
        <v>253</v>
      </c>
    </row>
    <row r="298" spans="1:2" x14ac:dyDescent="0.2">
      <c r="A298" s="6" t="s">
        <v>7</v>
      </c>
      <c r="B298" s="7" t="s">
        <v>254</v>
      </c>
    </row>
    <row r="299" spans="1:2" x14ac:dyDescent="0.2">
      <c r="A299" s="6" t="s">
        <v>8</v>
      </c>
      <c r="B299" s="7" t="s">
        <v>255</v>
      </c>
    </row>
    <row r="300" spans="1:2" x14ac:dyDescent="0.2">
      <c r="A300" s="6" t="s">
        <v>9</v>
      </c>
      <c r="B300" s="7" t="s">
        <v>256</v>
      </c>
    </row>
    <row r="301" spans="1:2" ht="13.5" thickBot="1" x14ac:dyDescent="0.25">
      <c r="A301" s="8" t="s">
        <v>59</v>
      </c>
      <c r="B301" s="9" t="s">
        <v>250</v>
      </c>
    </row>
    <row r="302" spans="1:2" ht="13.5" thickBot="1" x14ac:dyDescent="0.25">
      <c r="A302" s="23"/>
      <c r="B302" s="22"/>
    </row>
    <row r="303" spans="1:2" ht="13.5" thickBot="1" x14ac:dyDescent="0.25">
      <c r="A303" s="308" t="s">
        <v>117</v>
      </c>
      <c r="B303" s="309"/>
    </row>
    <row r="304" spans="1:2" x14ac:dyDescent="0.2">
      <c r="A304" s="13" t="s">
        <v>4</v>
      </c>
      <c r="B304" s="90" t="s">
        <v>256</v>
      </c>
    </row>
    <row r="305" spans="1:2" ht="13.5" thickBot="1" x14ac:dyDescent="0.25">
      <c r="A305" s="8" t="s">
        <v>5</v>
      </c>
      <c r="B305" s="89" t="s">
        <v>257</v>
      </c>
    </row>
    <row r="306" spans="1:2" ht="13.5" thickBot="1" x14ac:dyDescent="0.25">
      <c r="A306" s="23"/>
      <c r="B306" s="22" t="s">
        <v>184</v>
      </c>
    </row>
    <row r="307" spans="1:2" ht="13.5" thickBot="1" x14ac:dyDescent="0.25">
      <c r="A307" s="300" t="s">
        <v>18</v>
      </c>
      <c r="B307" s="301"/>
    </row>
    <row r="308" spans="1:2" ht="13.5" thickBot="1" x14ac:dyDescent="0.25">
      <c r="A308" s="19" t="s">
        <v>1</v>
      </c>
      <c r="B308" s="20" t="str">
        <f>+B290</f>
        <v>Blue Team - CSM</v>
      </c>
    </row>
    <row r="309" spans="1:2" x14ac:dyDescent="0.2">
      <c r="A309" s="13" t="s">
        <v>4</v>
      </c>
      <c r="B309" s="7" t="s">
        <v>254</v>
      </c>
    </row>
    <row r="310" spans="1:2" x14ac:dyDescent="0.2">
      <c r="A310" s="6" t="s">
        <v>5</v>
      </c>
      <c r="B310" s="7" t="s">
        <v>251</v>
      </c>
    </row>
    <row r="311" spans="1:2" ht="13.5" thickBot="1" x14ac:dyDescent="0.25">
      <c r="A311" s="8" t="s">
        <v>6</v>
      </c>
      <c r="B311" s="9" t="s">
        <v>255</v>
      </c>
    </row>
    <row r="313" spans="1:2" ht="13.5" thickBot="1" x14ac:dyDescent="0.25"/>
    <row r="314" spans="1:2" ht="13.5" thickBot="1" x14ac:dyDescent="0.25">
      <c r="A314" s="338" t="s">
        <v>67</v>
      </c>
      <c r="B314" s="339"/>
    </row>
    <row r="315" spans="1:2" x14ac:dyDescent="0.2">
      <c r="A315" s="2" t="s">
        <v>2</v>
      </c>
      <c r="B315" s="3" t="s">
        <v>258</v>
      </c>
    </row>
    <row r="316" spans="1:2" ht="13.5" thickBot="1" x14ac:dyDescent="0.25">
      <c r="A316" s="4" t="s">
        <v>1</v>
      </c>
      <c r="B316" s="5" t="s">
        <v>111</v>
      </c>
    </row>
    <row r="317" spans="1:2" ht="13.5" thickBot="1" x14ac:dyDescent="0.25">
      <c r="A317" s="21"/>
      <c r="B317" s="22" t="str">
        <f>+'Team Master Sheet'!B89</f>
        <v>Green River, WY</v>
      </c>
    </row>
    <row r="318" spans="1:2" ht="13.5" thickBot="1" x14ac:dyDescent="0.25">
      <c r="A318" s="11" t="s">
        <v>27</v>
      </c>
      <c r="B318" s="156" t="s">
        <v>259</v>
      </c>
    </row>
    <row r="319" spans="1:2" ht="13.5" thickBot="1" x14ac:dyDescent="0.25">
      <c r="A319" s="23"/>
      <c r="B319" s="22"/>
    </row>
    <row r="320" spans="1:2" ht="13.5" thickBot="1" x14ac:dyDescent="0.25">
      <c r="A320" s="306" t="s">
        <v>3</v>
      </c>
      <c r="B320" s="307"/>
    </row>
    <row r="321" spans="1:2" x14ac:dyDescent="0.2">
      <c r="A321" s="26" t="s">
        <v>51</v>
      </c>
      <c r="B321" s="27" t="s">
        <v>260</v>
      </c>
    </row>
    <row r="322" spans="1:2" x14ac:dyDescent="0.2">
      <c r="A322" s="6" t="s">
        <v>5</v>
      </c>
      <c r="B322" s="7" t="s">
        <v>261</v>
      </c>
    </row>
    <row r="323" spans="1:2" x14ac:dyDescent="0.2">
      <c r="A323" s="6" t="s">
        <v>6</v>
      </c>
      <c r="B323" s="7" t="s">
        <v>262</v>
      </c>
    </row>
    <row r="324" spans="1:2" x14ac:dyDescent="0.2">
      <c r="A324" s="6" t="s">
        <v>7</v>
      </c>
      <c r="B324" s="7" t="s">
        <v>263</v>
      </c>
    </row>
    <row r="325" spans="1:2" x14ac:dyDescent="0.2">
      <c r="A325" s="6" t="s">
        <v>8</v>
      </c>
      <c r="B325" s="7" t="s">
        <v>264</v>
      </c>
    </row>
    <row r="326" spans="1:2" x14ac:dyDescent="0.2">
      <c r="A326" s="6" t="s">
        <v>9</v>
      </c>
      <c r="B326" s="7" t="s">
        <v>265</v>
      </c>
    </row>
    <row r="327" spans="1:2" ht="13.5" thickBot="1" x14ac:dyDescent="0.25">
      <c r="A327" s="8" t="s">
        <v>59</v>
      </c>
      <c r="B327" s="9" t="s">
        <v>266</v>
      </c>
    </row>
    <row r="328" spans="1:2" ht="13.5" thickBot="1" x14ac:dyDescent="0.25">
      <c r="A328" s="23"/>
      <c r="B328" s="22"/>
    </row>
    <row r="329" spans="1:2" ht="13.5" thickBot="1" x14ac:dyDescent="0.25">
      <c r="A329" s="308" t="s">
        <v>117</v>
      </c>
      <c r="B329" s="309"/>
    </row>
    <row r="330" spans="1:2" ht="13.5" thickBot="1" x14ac:dyDescent="0.25">
      <c r="A330" s="13" t="s">
        <v>4</v>
      </c>
      <c r="B330" s="12" t="s">
        <v>266</v>
      </c>
    </row>
    <row r="331" spans="1:2" ht="13.5" thickBot="1" x14ac:dyDescent="0.25">
      <c r="A331" s="8" t="s">
        <v>5</v>
      </c>
      <c r="B331" s="12" t="s">
        <v>261</v>
      </c>
    </row>
    <row r="332" spans="1:2" ht="13.5" thickBot="1" x14ac:dyDescent="0.25">
      <c r="A332" s="23"/>
      <c r="B332" s="22" t="s">
        <v>184</v>
      </c>
    </row>
    <row r="333" spans="1:2" ht="13.5" thickBot="1" x14ac:dyDescent="0.25">
      <c r="A333" s="300" t="s">
        <v>18</v>
      </c>
      <c r="B333" s="301"/>
    </row>
    <row r="334" spans="1:2" ht="13.5" thickBot="1" x14ac:dyDescent="0.25">
      <c r="A334" s="19" t="s">
        <v>1</v>
      </c>
      <c r="B334" s="20" t="str">
        <f>+B316</f>
        <v>Tata Black</v>
      </c>
    </row>
    <row r="335" spans="1:2" x14ac:dyDescent="0.2">
      <c r="A335" s="13" t="s">
        <v>4</v>
      </c>
      <c r="B335" s="7" t="s">
        <v>260</v>
      </c>
    </row>
    <row r="336" spans="1:2" x14ac:dyDescent="0.2">
      <c r="A336" s="6" t="s">
        <v>5</v>
      </c>
      <c r="B336" s="7" t="s">
        <v>263</v>
      </c>
    </row>
    <row r="337" spans="1:2" ht="13.5" thickBot="1" x14ac:dyDescent="0.25">
      <c r="A337" s="8" t="s">
        <v>6</v>
      </c>
      <c r="B337" s="9" t="s">
        <v>264</v>
      </c>
    </row>
    <row r="339" spans="1:2" ht="13.5" thickBot="1" x14ac:dyDescent="0.25"/>
    <row r="340" spans="1:2" ht="13.5" thickBot="1" x14ac:dyDescent="0.25">
      <c r="A340" s="340" t="s">
        <v>68</v>
      </c>
      <c r="B340" s="341"/>
    </row>
    <row r="341" spans="1:2" x14ac:dyDescent="0.2">
      <c r="A341" s="2" t="s">
        <v>2</v>
      </c>
      <c r="B341" s="3" t="s">
        <v>267</v>
      </c>
    </row>
    <row r="342" spans="1:2" ht="13.5" thickBot="1" x14ac:dyDescent="0.25">
      <c r="A342" s="4" t="s">
        <v>1</v>
      </c>
      <c r="B342" s="5" t="s">
        <v>268</v>
      </c>
    </row>
    <row r="343" spans="1:2" ht="13.5" thickBot="1" x14ac:dyDescent="0.25">
      <c r="A343" s="21"/>
      <c r="B343" s="22" t="str">
        <f>+'Team Master Sheet'!E89</f>
        <v>Strawberry Plains, TN</v>
      </c>
    </row>
    <row r="344" spans="1:2" ht="13.5" thickBot="1" x14ac:dyDescent="0.25">
      <c r="A344" s="11" t="s">
        <v>27</v>
      </c>
      <c r="B344" s="156" t="s">
        <v>269</v>
      </c>
    </row>
    <row r="345" spans="1:2" ht="13.5" thickBot="1" x14ac:dyDescent="0.25">
      <c r="A345" s="23"/>
      <c r="B345" s="22"/>
    </row>
    <row r="346" spans="1:2" ht="13.5" thickBot="1" x14ac:dyDescent="0.25">
      <c r="A346" s="306" t="s">
        <v>3</v>
      </c>
      <c r="B346" s="307"/>
    </row>
    <row r="347" spans="1:2" x14ac:dyDescent="0.2">
      <c r="A347" s="65" t="s">
        <v>51</v>
      </c>
      <c r="B347" s="68" t="s">
        <v>270</v>
      </c>
    </row>
    <row r="348" spans="1:2" x14ac:dyDescent="0.2">
      <c r="A348" s="66" t="s">
        <v>5</v>
      </c>
      <c r="B348" s="69" t="s">
        <v>271</v>
      </c>
    </row>
    <row r="349" spans="1:2" x14ac:dyDescent="0.2">
      <c r="A349" s="66" t="s">
        <v>6</v>
      </c>
      <c r="B349" s="69" t="s">
        <v>272</v>
      </c>
    </row>
    <row r="350" spans="1:2" x14ac:dyDescent="0.2">
      <c r="A350" s="66" t="s">
        <v>7</v>
      </c>
      <c r="B350" s="69" t="s">
        <v>273</v>
      </c>
    </row>
    <row r="351" spans="1:2" x14ac:dyDescent="0.2">
      <c r="A351" s="66" t="s">
        <v>8</v>
      </c>
      <c r="B351" s="69" t="s">
        <v>274</v>
      </c>
    </row>
    <row r="352" spans="1:2" x14ac:dyDescent="0.2">
      <c r="A352" s="66" t="s">
        <v>9</v>
      </c>
      <c r="B352" s="69" t="s">
        <v>275</v>
      </c>
    </row>
    <row r="353" spans="1:2" ht="13.5" thickBot="1" x14ac:dyDescent="0.25">
      <c r="A353" s="67" t="s">
        <v>59</v>
      </c>
      <c r="B353" s="70" t="s">
        <v>276</v>
      </c>
    </row>
    <row r="354" spans="1:2" ht="13.5" thickBot="1" x14ac:dyDescent="0.25">
      <c r="A354" s="23"/>
      <c r="B354" s="22"/>
    </row>
    <row r="355" spans="1:2" ht="13.5" thickBot="1" x14ac:dyDescent="0.25">
      <c r="A355" s="308" t="s">
        <v>117</v>
      </c>
      <c r="B355" s="309"/>
    </row>
    <row r="356" spans="1:2" x14ac:dyDescent="0.2">
      <c r="A356" s="13" t="s">
        <v>4</v>
      </c>
      <c r="B356" s="68" t="s">
        <v>271</v>
      </c>
    </row>
    <row r="357" spans="1:2" ht="13.5" thickBot="1" x14ac:dyDescent="0.25">
      <c r="A357" s="8" t="s">
        <v>5</v>
      </c>
      <c r="B357" s="70" t="s">
        <v>274</v>
      </c>
    </row>
    <row r="358" spans="1:2" ht="13.5" thickBot="1" x14ac:dyDescent="0.25">
      <c r="A358" s="23"/>
      <c r="B358" s="22" t="s">
        <v>184</v>
      </c>
    </row>
    <row r="359" spans="1:2" ht="13.5" thickBot="1" x14ac:dyDescent="0.25">
      <c r="A359" s="300" t="s">
        <v>18</v>
      </c>
      <c r="B359" s="301"/>
    </row>
    <row r="360" spans="1:2" ht="13.5" thickBot="1" x14ac:dyDescent="0.25">
      <c r="A360" s="19" t="s">
        <v>1</v>
      </c>
      <c r="B360" s="20" t="str">
        <f>+B342</f>
        <v>Nyrstar Grey</v>
      </c>
    </row>
    <row r="361" spans="1:2" x14ac:dyDescent="0.2">
      <c r="A361" s="13" t="s">
        <v>4</v>
      </c>
      <c r="B361" s="69" t="s">
        <v>269</v>
      </c>
    </row>
    <row r="362" spans="1:2" x14ac:dyDescent="0.2">
      <c r="A362" s="6" t="s">
        <v>5</v>
      </c>
      <c r="B362" s="69" t="s">
        <v>273</v>
      </c>
    </row>
    <row r="363" spans="1:2" ht="13.5" thickBot="1" x14ac:dyDescent="0.25">
      <c r="A363" s="8" t="s">
        <v>6</v>
      </c>
      <c r="B363" s="70" t="s">
        <v>272</v>
      </c>
    </row>
    <row r="365" spans="1:2" ht="13.5" thickBot="1" x14ac:dyDescent="0.25"/>
    <row r="366" spans="1:2" ht="13.5" thickBot="1" x14ac:dyDescent="0.25">
      <c r="A366" s="342" t="s">
        <v>69</v>
      </c>
      <c r="B366" s="343"/>
    </row>
    <row r="367" spans="1:2" x14ac:dyDescent="0.2">
      <c r="A367" s="2" t="s">
        <v>2</v>
      </c>
      <c r="B367" s="3" t="s">
        <v>295</v>
      </c>
    </row>
    <row r="368" spans="1:2" ht="13.5" thickBot="1" x14ac:dyDescent="0.25">
      <c r="A368" s="4" t="s">
        <v>1</v>
      </c>
      <c r="B368" s="5" t="s">
        <v>296</v>
      </c>
    </row>
    <row r="369" spans="1:2" ht="13.5" thickBot="1" x14ac:dyDescent="0.25">
      <c r="A369" s="21"/>
      <c r="B369" s="22" t="str">
        <f>+'Team Master Sheet'!H89</f>
        <v>Carlsbad, NM</v>
      </c>
    </row>
    <row r="370" spans="1:2" ht="13.5" thickBot="1" x14ac:dyDescent="0.25">
      <c r="A370" s="11" t="s">
        <v>27</v>
      </c>
      <c r="B370" s="158" t="s">
        <v>297</v>
      </c>
    </row>
    <row r="371" spans="1:2" ht="13.5" thickBot="1" x14ac:dyDescent="0.25">
      <c r="A371" s="23"/>
      <c r="B371" s="22"/>
    </row>
    <row r="372" spans="1:2" ht="13.5" thickBot="1" x14ac:dyDescent="0.25">
      <c r="A372" s="306" t="s">
        <v>3</v>
      </c>
      <c r="B372" s="307"/>
    </row>
    <row r="373" spans="1:2" x14ac:dyDescent="0.2">
      <c r="A373" s="65" t="s">
        <v>51</v>
      </c>
      <c r="B373" s="68" t="s">
        <v>298</v>
      </c>
    </row>
    <row r="374" spans="1:2" x14ac:dyDescent="0.2">
      <c r="A374" s="66" t="s">
        <v>5</v>
      </c>
      <c r="B374" s="69" t="s">
        <v>299</v>
      </c>
    </row>
    <row r="375" spans="1:2" x14ac:dyDescent="0.2">
      <c r="A375" s="66" t="s">
        <v>6</v>
      </c>
      <c r="B375" s="69" t="s">
        <v>300</v>
      </c>
    </row>
    <row r="376" spans="1:2" x14ac:dyDescent="0.2">
      <c r="A376" s="66" t="s">
        <v>7</v>
      </c>
      <c r="B376" s="69" t="s">
        <v>301</v>
      </c>
    </row>
    <row r="377" spans="1:2" x14ac:dyDescent="0.2">
      <c r="A377" s="66" t="s">
        <v>8</v>
      </c>
      <c r="B377" s="69" t="s">
        <v>302</v>
      </c>
    </row>
    <row r="378" spans="1:2" x14ac:dyDescent="0.2">
      <c r="A378" s="66" t="s">
        <v>9</v>
      </c>
      <c r="B378" s="69" t="s">
        <v>303</v>
      </c>
    </row>
    <row r="379" spans="1:2" ht="13.5" thickBot="1" x14ac:dyDescent="0.25">
      <c r="A379" s="67" t="s">
        <v>59</v>
      </c>
      <c r="B379" s="70" t="s">
        <v>304</v>
      </c>
    </row>
    <row r="380" spans="1:2" ht="13.5" thickBot="1" x14ac:dyDescent="0.25">
      <c r="A380" s="23"/>
      <c r="B380" s="22" t="s">
        <v>305</v>
      </c>
    </row>
    <row r="381" spans="1:2" ht="13.5" thickBot="1" x14ac:dyDescent="0.25">
      <c r="A381" s="308" t="s">
        <v>117</v>
      </c>
      <c r="B381" s="309"/>
    </row>
    <row r="382" spans="1:2" ht="13.5" thickBot="1" x14ac:dyDescent="0.25">
      <c r="A382" s="13" t="s">
        <v>4</v>
      </c>
      <c r="B382" s="12" t="s">
        <v>298</v>
      </c>
    </row>
    <row r="383" spans="1:2" ht="13.5" thickBot="1" x14ac:dyDescent="0.25">
      <c r="A383" s="8" t="s">
        <v>5</v>
      </c>
      <c r="B383" s="12" t="s">
        <v>299</v>
      </c>
    </row>
    <row r="384" spans="1:2" ht="13.5" thickBot="1" x14ac:dyDescent="0.25">
      <c r="A384" s="23"/>
      <c r="B384" s="22" t="s">
        <v>184</v>
      </c>
    </row>
    <row r="385" spans="1:2" ht="13.5" thickBot="1" x14ac:dyDescent="0.25">
      <c r="A385" s="300" t="s">
        <v>18</v>
      </c>
      <c r="B385" s="301"/>
    </row>
    <row r="386" spans="1:2" ht="13.5" thickBot="1" x14ac:dyDescent="0.25">
      <c r="A386" s="19" t="s">
        <v>1</v>
      </c>
      <c r="B386" s="20" t="str">
        <f>+B368</f>
        <v>WIPP Blue</v>
      </c>
    </row>
    <row r="387" spans="1:2" x14ac:dyDescent="0.2">
      <c r="A387" s="13" t="s">
        <v>4</v>
      </c>
      <c r="B387" s="15" t="s">
        <v>301</v>
      </c>
    </row>
    <row r="388" spans="1:2" x14ac:dyDescent="0.2">
      <c r="A388" s="6" t="s">
        <v>5</v>
      </c>
      <c r="B388" s="15" t="s">
        <v>302</v>
      </c>
    </row>
    <row r="389" spans="1:2" ht="13.5" thickBot="1" x14ac:dyDescent="0.25">
      <c r="A389" s="8" t="s">
        <v>6</v>
      </c>
      <c r="B389" s="24" t="s">
        <v>300</v>
      </c>
    </row>
    <row r="391" spans="1:2" ht="13.5" thickBot="1" x14ac:dyDescent="0.25"/>
    <row r="392" spans="1:2" ht="13.5" thickBot="1" x14ac:dyDescent="0.25">
      <c r="A392" s="336" t="s">
        <v>70</v>
      </c>
      <c r="B392" s="337"/>
    </row>
    <row r="393" spans="1:2" x14ac:dyDescent="0.2">
      <c r="A393" s="2" t="s">
        <v>2</v>
      </c>
      <c r="B393" s="3" t="s">
        <v>277</v>
      </c>
    </row>
    <row r="394" spans="1:2" ht="13.5" thickBot="1" x14ac:dyDescent="0.25">
      <c r="A394" s="4" t="s">
        <v>1</v>
      </c>
      <c r="B394" s="5" t="s">
        <v>279</v>
      </c>
    </row>
    <row r="395" spans="1:2" ht="13.5" thickBot="1" x14ac:dyDescent="0.25">
      <c r="A395" s="21"/>
      <c r="B395" s="22" t="str">
        <f>+'Team Master Sheet'!K89</f>
        <v>Victor, CO</v>
      </c>
    </row>
    <row r="396" spans="1:2" ht="13.5" thickBot="1" x14ac:dyDescent="0.25">
      <c r="A396" s="11" t="s">
        <v>27</v>
      </c>
      <c r="B396" s="156"/>
    </row>
    <row r="397" spans="1:2" ht="13.5" thickBot="1" x14ac:dyDescent="0.25">
      <c r="A397" s="23"/>
      <c r="B397" s="22"/>
    </row>
    <row r="398" spans="1:2" ht="13.5" thickBot="1" x14ac:dyDescent="0.25">
      <c r="A398" s="306" t="s">
        <v>3</v>
      </c>
      <c r="B398" s="307"/>
    </row>
    <row r="399" spans="1:2" x14ac:dyDescent="0.2">
      <c r="A399" s="26" t="s">
        <v>51</v>
      </c>
      <c r="B399" s="27"/>
    </row>
    <row r="400" spans="1:2" x14ac:dyDescent="0.2">
      <c r="A400" s="6" t="s">
        <v>5</v>
      </c>
      <c r="B400" s="7"/>
    </row>
    <row r="401" spans="1:2" x14ac:dyDescent="0.2">
      <c r="A401" s="6" t="s">
        <v>6</v>
      </c>
      <c r="B401" s="15"/>
    </row>
    <row r="402" spans="1:2" x14ac:dyDescent="0.2">
      <c r="A402" s="6" t="s">
        <v>7</v>
      </c>
      <c r="B402" s="7"/>
    </row>
    <row r="403" spans="1:2" x14ac:dyDescent="0.2">
      <c r="A403" s="6" t="s">
        <v>8</v>
      </c>
      <c r="B403" s="15"/>
    </row>
    <row r="404" spans="1:2" x14ac:dyDescent="0.2">
      <c r="A404" s="6" t="s">
        <v>9</v>
      </c>
      <c r="B404" s="7"/>
    </row>
    <row r="405" spans="1:2" ht="13.5" thickBot="1" x14ac:dyDescent="0.25">
      <c r="A405" s="8" t="s">
        <v>59</v>
      </c>
      <c r="B405" s="9"/>
    </row>
    <row r="406" spans="1:2" ht="13.5" thickBot="1" x14ac:dyDescent="0.25">
      <c r="A406" s="23"/>
      <c r="B406" s="22"/>
    </row>
    <row r="407" spans="1:2" ht="13.5" thickBot="1" x14ac:dyDescent="0.25">
      <c r="A407" s="308" t="s">
        <v>117</v>
      </c>
      <c r="B407" s="309"/>
    </row>
    <row r="408" spans="1:2" ht="13.5" thickBot="1" x14ac:dyDescent="0.25">
      <c r="A408" s="13" t="s">
        <v>4</v>
      </c>
      <c r="B408" s="12"/>
    </row>
    <row r="409" spans="1:2" ht="13.5" thickBot="1" x14ac:dyDescent="0.25">
      <c r="A409" s="8" t="s">
        <v>5</v>
      </c>
      <c r="B409" s="12"/>
    </row>
    <row r="410" spans="1:2" ht="13.5" thickBot="1" x14ac:dyDescent="0.25">
      <c r="A410" s="23"/>
      <c r="B410" s="22"/>
    </row>
    <row r="411" spans="1:2" ht="13.5" thickBot="1" x14ac:dyDescent="0.25">
      <c r="A411" s="300" t="s">
        <v>18</v>
      </c>
      <c r="B411" s="301"/>
    </row>
    <row r="412" spans="1:2" ht="13.5" thickBot="1" x14ac:dyDescent="0.25">
      <c r="A412" s="19" t="s">
        <v>1</v>
      </c>
      <c r="B412" s="20" t="str">
        <f>+B394</f>
        <v>CC&amp;V Team Red</v>
      </c>
    </row>
    <row r="413" spans="1:2" x14ac:dyDescent="0.2">
      <c r="A413" s="13" t="s">
        <v>4</v>
      </c>
      <c r="B413" s="15" t="s">
        <v>280</v>
      </c>
    </row>
    <row r="414" spans="1:2" x14ac:dyDescent="0.2">
      <c r="A414" s="6" t="s">
        <v>5</v>
      </c>
      <c r="B414" s="15" t="s">
        <v>281</v>
      </c>
    </row>
    <row r="415" spans="1:2" ht="13.5" thickBot="1" x14ac:dyDescent="0.25">
      <c r="A415" s="8" t="s">
        <v>6</v>
      </c>
      <c r="B415" s="24" t="s">
        <v>282</v>
      </c>
    </row>
    <row r="417" spans="1:2" ht="13.5" thickBot="1" x14ac:dyDescent="0.25"/>
    <row r="418" spans="1:2" ht="13.5" thickBot="1" x14ac:dyDescent="0.25">
      <c r="A418" s="346" t="s">
        <v>71</v>
      </c>
      <c r="B418" s="347"/>
    </row>
    <row r="419" spans="1:2" x14ac:dyDescent="0.2">
      <c r="A419" s="2" t="s">
        <v>2</v>
      </c>
      <c r="B419" s="3" t="s">
        <v>277</v>
      </c>
    </row>
    <row r="420" spans="1:2" ht="13.5" thickBot="1" x14ac:dyDescent="0.25">
      <c r="A420" s="4" t="s">
        <v>1</v>
      </c>
      <c r="B420" s="5" t="s">
        <v>278</v>
      </c>
    </row>
    <row r="421" spans="1:2" ht="13.5" thickBot="1" x14ac:dyDescent="0.25">
      <c r="A421" s="21"/>
      <c r="B421" s="22" t="str">
        <f>+'Team Master Sheet'!B116</f>
        <v>Victor, CO</v>
      </c>
    </row>
    <row r="422" spans="1:2" ht="13.5" thickBot="1" x14ac:dyDescent="0.25">
      <c r="A422" s="11" t="s">
        <v>27</v>
      </c>
      <c r="B422" s="156"/>
    </row>
    <row r="423" spans="1:2" ht="13.5" thickBot="1" x14ac:dyDescent="0.25">
      <c r="A423" s="23"/>
      <c r="B423" s="22"/>
    </row>
    <row r="424" spans="1:2" ht="13.5" thickBot="1" x14ac:dyDescent="0.25">
      <c r="A424" s="306" t="s">
        <v>3</v>
      </c>
      <c r="B424" s="307"/>
    </row>
    <row r="425" spans="1:2" x14ac:dyDescent="0.2">
      <c r="A425" s="26" t="s">
        <v>51</v>
      </c>
      <c r="B425" s="27"/>
    </row>
    <row r="426" spans="1:2" x14ac:dyDescent="0.2">
      <c r="A426" s="6" t="s">
        <v>5</v>
      </c>
      <c r="B426" s="7"/>
    </row>
    <row r="427" spans="1:2" x14ac:dyDescent="0.2">
      <c r="A427" s="6" t="s">
        <v>6</v>
      </c>
      <c r="B427" s="15"/>
    </row>
    <row r="428" spans="1:2" x14ac:dyDescent="0.2">
      <c r="A428" s="6" t="s">
        <v>7</v>
      </c>
      <c r="B428" s="7"/>
    </row>
    <row r="429" spans="1:2" x14ac:dyDescent="0.2">
      <c r="A429" s="6" t="s">
        <v>8</v>
      </c>
      <c r="B429" s="15"/>
    </row>
    <row r="430" spans="1:2" x14ac:dyDescent="0.2">
      <c r="A430" s="6" t="s">
        <v>9</v>
      </c>
      <c r="B430" s="7"/>
    </row>
    <row r="431" spans="1:2" ht="13.5" thickBot="1" x14ac:dyDescent="0.25">
      <c r="A431" s="8" t="s">
        <v>59</v>
      </c>
      <c r="B431" s="9"/>
    </row>
    <row r="432" spans="1:2" ht="13.5" thickBot="1" x14ac:dyDescent="0.25">
      <c r="A432" s="23"/>
      <c r="B432" s="22"/>
    </row>
    <row r="433" spans="1:2" ht="13.5" thickBot="1" x14ac:dyDescent="0.25">
      <c r="A433" s="308" t="s">
        <v>117</v>
      </c>
      <c r="B433" s="309"/>
    </row>
    <row r="434" spans="1:2" ht="13.5" thickBot="1" x14ac:dyDescent="0.25">
      <c r="A434" s="13" t="s">
        <v>4</v>
      </c>
      <c r="B434" s="12"/>
    </row>
    <row r="435" spans="1:2" ht="13.5" thickBot="1" x14ac:dyDescent="0.25">
      <c r="A435" s="8" t="s">
        <v>5</v>
      </c>
      <c r="B435" s="12"/>
    </row>
    <row r="436" spans="1:2" ht="13.5" thickBot="1" x14ac:dyDescent="0.25">
      <c r="A436" s="23"/>
      <c r="B436" s="22"/>
    </row>
    <row r="437" spans="1:2" ht="13.5" thickBot="1" x14ac:dyDescent="0.25">
      <c r="A437" s="300" t="s">
        <v>18</v>
      </c>
      <c r="B437" s="301"/>
    </row>
    <row r="438" spans="1:2" ht="13.5" thickBot="1" x14ac:dyDescent="0.25">
      <c r="A438" s="19" t="s">
        <v>1</v>
      </c>
      <c r="B438" s="20" t="str">
        <f>+B420</f>
        <v>CC&amp;V Team Black</v>
      </c>
    </row>
    <row r="439" spans="1:2" x14ac:dyDescent="0.2">
      <c r="A439" s="13" t="s">
        <v>4</v>
      </c>
      <c r="B439" s="15" t="s">
        <v>383</v>
      </c>
    </row>
    <row r="440" spans="1:2" x14ac:dyDescent="0.2">
      <c r="A440" s="6" t="s">
        <v>5</v>
      </c>
      <c r="B440" s="15" t="s">
        <v>283</v>
      </c>
    </row>
    <row r="441" spans="1:2" ht="13.5" thickBot="1" x14ac:dyDescent="0.25">
      <c r="A441" s="8" t="s">
        <v>6</v>
      </c>
      <c r="B441" s="24" t="s">
        <v>384</v>
      </c>
    </row>
    <row r="443" spans="1:2" ht="13.5" thickBot="1" x14ac:dyDescent="0.25"/>
    <row r="444" spans="1:2" ht="13.5" thickBot="1" x14ac:dyDescent="0.25">
      <c r="A444" s="348" t="s">
        <v>72</v>
      </c>
      <c r="B444" s="349"/>
    </row>
    <row r="445" spans="1:2" x14ac:dyDescent="0.2">
      <c r="A445" s="2" t="s">
        <v>2</v>
      </c>
      <c r="B445" s="3" t="s">
        <v>284</v>
      </c>
    </row>
    <row r="446" spans="1:2" ht="13.5" thickBot="1" x14ac:dyDescent="0.25">
      <c r="A446" s="4" t="s">
        <v>1</v>
      </c>
      <c r="B446" s="5" t="s">
        <v>285</v>
      </c>
    </row>
    <row r="447" spans="1:2" ht="13.5" thickBot="1" x14ac:dyDescent="0.25">
      <c r="A447" s="21"/>
      <c r="B447" s="22" t="str">
        <f>+'Team Master Sheet'!E116</f>
        <v>Climax, CO</v>
      </c>
    </row>
    <row r="448" spans="1:2" ht="13.5" thickBot="1" x14ac:dyDescent="0.25">
      <c r="A448" s="11" t="s">
        <v>27</v>
      </c>
      <c r="B448" s="156"/>
    </row>
    <row r="449" spans="1:2" ht="13.5" thickBot="1" x14ac:dyDescent="0.25">
      <c r="A449" s="23"/>
      <c r="B449" s="22"/>
    </row>
    <row r="450" spans="1:2" ht="13.5" thickBot="1" x14ac:dyDescent="0.25">
      <c r="A450" s="329" t="s">
        <v>3</v>
      </c>
      <c r="B450" s="330"/>
    </row>
    <row r="451" spans="1:2" x14ac:dyDescent="0.2">
      <c r="A451" s="26" t="s">
        <v>51</v>
      </c>
      <c r="B451" s="27"/>
    </row>
    <row r="452" spans="1:2" x14ac:dyDescent="0.2">
      <c r="A452" s="6" t="s">
        <v>5</v>
      </c>
      <c r="B452" s="7"/>
    </row>
    <row r="453" spans="1:2" x14ac:dyDescent="0.2">
      <c r="A453" s="6" t="s">
        <v>6</v>
      </c>
      <c r="B453" s="15"/>
    </row>
    <row r="454" spans="1:2" x14ac:dyDescent="0.2">
      <c r="A454" s="6" t="s">
        <v>7</v>
      </c>
      <c r="B454" s="7"/>
    </row>
    <row r="455" spans="1:2" x14ac:dyDescent="0.2">
      <c r="A455" s="6" t="s">
        <v>8</v>
      </c>
      <c r="B455" s="15"/>
    </row>
    <row r="456" spans="1:2" x14ac:dyDescent="0.2">
      <c r="A456" s="6" t="s">
        <v>9</v>
      </c>
      <c r="B456" s="7"/>
    </row>
    <row r="457" spans="1:2" ht="13.5" thickBot="1" x14ac:dyDescent="0.25">
      <c r="A457" s="8" t="s">
        <v>59</v>
      </c>
      <c r="B457" s="9"/>
    </row>
    <row r="458" spans="1:2" ht="13.5" thickBot="1" x14ac:dyDescent="0.25">
      <c r="A458" s="23"/>
      <c r="B458" s="22"/>
    </row>
    <row r="459" spans="1:2" ht="13.5" thickBot="1" x14ac:dyDescent="0.25">
      <c r="A459" s="329" t="s">
        <v>117</v>
      </c>
      <c r="B459" s="330"/>
    </row>
    <row r="460" spans="1:2" ht="13.5" thickBot="1" x14ac:dyDescent="0.25">
      <c r="A460" s="13" t="s">
        <v>4</v>
      </c>
      <c r="B460" s="12"/>
    </row>
    <row r="461" spans="1:2" ht="13.5" thickBot="1" x14ac:dyDescent="0.25">
      <c r="A461" s="8" t="s">
        <v>5</v>
      </c>
      <c r="B461" s="12"/>
    </row>
    <row r="462" spans="1:2" ht="13.5" thickBot="1" x14ac:dyDescent="0.25">
      <c r="A462" s="23"/>
      <c r="B462" s="22"/>
    </row>
    <row r="463" spans="1:2" ht="13.5" thickBot="1" x14ac:dyDescent="0.25">
      <c r="A463" s="314" t="s">
        <v>18</v>
      </c>
      <c r="B463" s="315"/>
    </row>
    <row r="464" spans="1:2" ht="13.5" thickBot="1" x14ac:dyDescent="0.25">
      <c r="A464" s="19" t="s">
        <v>1</v>
      </c>
      <c r="B464" s="20" t="str">
        <f>+B446</f>
        <v>Climax Mine Rescue</v>
      </c>
    </row>
    <row r="465" spans="1:2" x14ac:dyDescent="0.2">
      <c r="A465" s="13" t="s">
        <v>4</v>
      </c>
      <c r="B465" s="15" t="s">
        <v>286</v>
      </c>
    </row>
    <row r="466" spans="1:2" x14ac:dyDescent="0.2">
      <c r="A466" s="6" t="s">
        <v>5</v>
      </c>
      <c r="B466" s="15" t="s">
        <v>287</v>
      </c>
    </row>
    <row r="467" spans="1:2" ht="13.5" thickBot="1" x14ac:dyDescent="0.25">
      <c r="A467" s="8" t="s">
        <v>6</v>
      </c>
      <c r="B467" s="24" t="s">
        <v>288</v>
      </c>
    </row>
    <row r="469" spans="1:2" ht="15" x14ac:dyDescent="0.2">
      <c r="A469" s="352" t="s">
        <v>325</v>
      </c>
      <c r="B469" s="352"/>
    </row>
    <row r="470" spans="1:2" ht="15" x14ac:dyDescent="0.2">
      <c r="A470" s="355" t="s">
        <v>292</v>
      </c>
      <c r="B470" s="355"/>
    </row>
    <row r="471" spans="1:2" ht="15" x14ac:dyDescent="0.2">
      <c r="A471" s="352" t="s">
        <v>293</v>
      </c>
      <c r="B471" s="352"/>
    </row>
    <row r="472" spans="1:2" ht="5.25" customHeight="1" x14ac:dyDescent="0.2"/>
    <row r="473" spans="1:2" ht="14.25" customHeight="1" x14ac:dyDescent="0.25">
      <c r="A473" s="354" t="s">
        <v>291</v>
      </c>
      <c r="B473" s="354"/>
    </row>
    <row r="474" spans="1:2" ht="4.5" customHeight="1" x14ac:dyDescent="0.3">
      <c r="A474" s="159"/>
    </row>
    <row r="475" spans="1:2" ht="15" x14ac:dyDescent="0.2">
      <c r="A475" s="353" t="s">
        <v>294</v>
      </c>
      <c r="B475" s="353"/>
    </row>
    <row r="476" spans="1:2" ht="6" customHeight="1" x14ac:dyDescent="0.2"/>
    <row r="477" spans="1:2" s="161" customFormat="1" ht="15.95" customHeight="1" x14ac:dyDescent="0.2">
      <c r="A477" s="161" t="s">
        <v>307</v>
      </c>
    </row>
    <row r="478" spans="1:2" s="161" customFormat="1" ht="15.95" customHeight="1" x14ac:dyDescent="0.2">
      <c r="A478" s="161" t="s">
        <v>308</v>
      </c>
    </row>
    <row r="479" spans="1:2" s="161" customFormat="1" ht="15.95" customHeight="1" x14ac:dyDescent="0.2">
      <c r="A479" s="161" t="s">
        <v>309</v>
      </c>
    </row>
    <row r="480" spans="1:2" s="161" customFormat="1" ht="15.95" customHeight="1" x14ac:dyDescent="0.2">
      <c r="A480" s="161" t="s">
        <v>310</v>
      </c>
    </row>
    <row r="481" spans="1:1" s="161" customFormat="1" ht="15.95" customHeight="1" x14ac:dyDescent="0.2">
      <c r="A481" s="161" t="s">
        <v>324</v>
      </c>
    </row>
    <row r="482" spans="1:1" s="161" customFormat="1" ht="15.95" customHeight="1" x14ac:dyDescent="0.2">
      <c r="A482" s="161" t="s">
        <v>321</v>
      </c>
    </row>
    <row r="483" spans="1:1" s="161" customFormat="1" ht="15.95" customHeight="1" x14ac:dyDescent="0.2">
      <c r="A483" s="161" t="s">
        <v>322</v>
      </c>
    </row>
    <row r="484" spans="1:1" s="161" customFormat="1" ht="15.95" customHeight="1" x14ac:dyDescent="0.2">
      <c r="A484" s="161" t="s">
        <v>323</v>
      </c>
    </row>
    <row r="485" spans="1:1" s="161" customFormat="1" ht="15.95" customHeight="1" x14ac:dyDescent="0.2">
      <c r="A485" s="161" t="s">
        <v>319</v>
      </c>
    </row>
    <row r="486" spans="1:1" s="161" customFormat="1" ht="15.95" customHeight="1" x14ac:dyDescent="0.2">
      <c r="A486" s="161" t="s">
        <v>320</v>
      </c>
    </row>
    <row r="487" spans="1:1" s="161" customFormat="1" ht="15.95" customHeight="1" x14ac:dyDescent="0.2">
      <c r="A487" s="161" t="s">
        <v>311</v>
      </c>
    </row>
    <row r="488" spans="1:1" s="161" customFormat="1" ht="15.95" customHeight="1" x14ac:dyDescent="0.2">
      <c r="A488" s="161" t="s">
        <v>312</v>
      </c>
    </row>
    <row r="489" spans="1:1" s="161" customFormat="1" ht="15.95" customHeight="1" x14ac:dyDescent="0.2">
      <c r="A489" s="161" t="s">
        <v>313</v>
      </c>
    </row>
    <row r="490" spans="1:1" s="161" customFormat="1" ht="15.95" customHeight="1" x14ac:dyDescent="0.2">
      <c r="A490" s="161" t="s">
        <v>314</v>
      </c>
    </row>
    <row r="491" spans="1:1" s="161" customFormat="1" ht="15.95" customHeight="1" x14ac:dyDescent="0.2">
      <c r="A491" s="161" t="s">
        <v>318</v>
      </c>
    </row>
    <row r="492" spans="1:1" s="161" customFormat="1" ht="15.95" customHeight="1" x14ac:dyDescent="0.2">
      <c r="A492" s="161" t="s">
        <v>315</v>
      </c>
    </row>
    <row r="493" spans="1:1" s="161" customFormat="1" ht="15.95" customHeight="1" x14ac:dyDescent="0.2">
      <c r="A493" s="161" t="s">
        <v>316</v>
      </c>
    </row>
    <row r="494" spans="1:1" s="161" customFormat="1" ht="15.95" customHeight="1" x14ac:dyDescent="0.2">
      <c r="A494" s="161" t="s">
        <v>317</v>
      </c>
    </row>
  </sheetData>
  <mergeCells count="77">
    <mergeCell ref="A471:B471"/>
    <mergeCell ref="A475:B475"/>
    <mergeCell ref="A473:B473"/>
    <mergeCell ref="A444:B444"/>
    <mergeCell ref="A450:B450"/>
    <mergeCell ref="A459:B459"/>
    <mergeCell ref="A463:B463"/>
    <mergeCell ref="A469:B469"/>
    <mergeCell ref="A470:B470"/>
    <mergeCell ref="A437:B437"/>
    <mergeCell ref="A366:B366"/>
    <mergeCell ref="A372:B372"/>
    <mergeCell ref="A381:B381"/>
    <mergeCell ref="A385:B385"/>
    <mergeCell ref="A392:B392"/>
    <mergeCell ref="A398:B398"/>
    <mergeCell ref="A407:B407"/>
    <mergeCell ref="A411:B411"/>
    <mergeCell ref="A418:B418"/>
    <mergeCell ref="A424:B424"/>
    <mergeCell ref="A433:B433"/>
    <mergeCell ref="A359:B359"/>
    <mergeCell ref="A288:B288"/>
    <mergeCell ref="A294:B294"/>
    <mergeCell ref="A303:B303"/>
    <mergeCell ref="A307:B307"/>
    <mergeCell ref="A314:B314"/>
    <mergeCell ref="A320:B320"/>
    <mergeCell ref="A329:B329"/>
    <mergeCell ref="A333:B333"/>
    <mergeCell ref="A340:B340"/>
    <mergeCell ref="A346:B346"/>
    <mergeCell ref="A355:B355"/>
    <mergeCell ref="A281:B281"/>
    <mergeCell ref="A210:B210"/>
    <mergeCell ref="A216:B216"/>
    <mergeCell ref="A225:B225"/>
    <mergeCell ref="A229:B229"/>
    <mergeCell ref="A236:B236"/>
    <mergeCell ref="A242:B242"/>
    <mergeCell ref="A251:B251"/>
    <mergeCell ref="A255:B255"/>
    <mergeCell ref="A262:B262"/>
    <mergeCell ref="A268:B268"/>
    <mergeCell ref="A277:B277"/>
    <mergeCell ref="A203:B203"/>
    <mergeCell ref="A132:B132"/>
    <mergeCell ref="A138:B138"/>
    <mergeCell ref="A147:B147"/>
    <mergeCell ref="A151:B151"/>
    <mergeCell ref="A158:B158"/>
    <mergeCell ref="A164:B164"/>
    <mergeCell ref="A173:B173"/>
    <mergeCell ref="A177:B177"/>
    <mergeCell ref="A184:B184"/>
    <mergeCell ref="A190:B190"/>
    <mergeCell ref="A199:B199"/>
    <mergeCell ref="A125:B125"/>
    <mergeCell ref="A54:B54"/>
    <mergeCell ref="A60:B60"/>
    <mergeCell ref="A69:B69"/>
    <mergeCell ref="A73:B73"/>
    <mergeCell ref="A80:B80"/>
    <mergeCell ref="A86:B86"/>
    <mergeCell ref="A95:B95"/>
    <mergeCell ref="A99:B99"/>
    <mergeCell ref="A106:B106"/>
    <mergeCell ref="A112:B112"/>
    <mergeCell ref="A121:B121"/>
    <mergeCell ref="A28:B28"/>
    <mergeCell ref="A34:B34"/>
    <mergeCell ref="A43:B43"/>
    <mergeCell ref="A47:B47"/>
    <mergeCell ref="A2:B2"/>
    <mergeCell ref="A8:B8"/>
    <mergeCell ref="A17:B17"/>
    <mergeCell ref="A21:B21"/>
  </mergeCells>
  <pageMargins left="0.7" right="0.2" top="0.5" bottom="0.25" header="0.05" footer="0.05"/>
  <pageSetup scale="200" fitToWidth="0" fitToHeight="0" orientation="portrait" r:id="rId1"/>
  <rowBreaks count="18" manualBreakCount="18">
    <brk id="26" max="16383" man="1"/>
    <brk id="52" max="16383" man="1"/>
    <brk id="78" max="16383" man="1"/>
    <brk id="104" max="16383" man="1"/>
    <brk id="130" max="16383" man="1"/>
    <brk id="156" max="16383" man="1"/>
    <brk id="182" max="16383" man="1"/>
    <brk id="208" max="16383" man="1"/>
    <brk id="234" max="16383" man="1"/>
    <brk id="260" max="16383" man="1"/>
    <brk id="286" max="16383" man="1"/>
    <brk id="312" max="16383" man="1"/>
    <brk id="338" max="16383" man="1"/>
    <brk id="364" max="16383" man="1"/>
    <brk id="390" max="16383" man="1"/>
    <brk id="416" max="16383" man="1"/>
    <brk id="442" max="16383" man="1"/>
    <brk id="4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2:O36"/>
  <sheetViews>
    <sheetView zoomScale="110" zoomScaleNormal="110" workbookViewId="0"/>
  </sheetViews>
  <sheetFormatPr defaultColWidth="9.140625" defaultRowHeight="12.75" x14ac:dyDescent="0.2"/>
  <cols>
    <col min="1" max="1" width="5.85546875" style="105" customWidth="1"/>
    <col min="2" max="2" width="7.140625" style="16" customWidth="1"/>
    <col min="3" max="3" width="31" style="16" customWidth="1"/>
    <col min="4" max="4" width="28.28515625" style="16" customWidth="1"/>
    <col min="5" max="5" width="10.28515625" style="16" customWidth="1"/>
    <col min="6" max="6" width="10.7109375" style="16" customWidth="1"/>
    <col min="7" max="8" width="9.28515625" style="16" customWidth="1"/>
    <col min="9" max="9" width="8.85546875" style="16" customWidth="1"/>
    <col min="10" max="10" width="10.140625" style="16" customWidth="1"/>
    <col min="11" max="11" width="8.85546875" style="16" customWidth="1"/>
    <col min="12" max="16384" width="9.140625" style="16"/>
  </cols>
  <sheetData>
    <row r="2" spans="1:15" x14ac:dyDescent="0.2">
      <c r="B2" s="16" t="s">
        <v>331</v>
      </c>
    </row>
    <row r="3" spans="1:15" x14ac:dyDescent="0.2">
      <c r="B3" s="235" t="s">
        <v>332</v>
      </c>
    </row>
    <row r="4" spans="1:15" x14ac:dyDescent="0.2">
      <c r="B4" s="238" t="s">
        <v>333</v>
      </c>
    </row>
    <row r="5" spans="1:15" ht="13.5" thickBot="1" x14ac:dyDescent="0.25"/>
    <row r="6" spans="1:15" ht="24" thickBot="1" x14ac:dyDescent="0.4">
      <c r="B6" s="359" t="s">
        <v>115</v>
      </c>
      <c r="C6" s="360"/>
      <c r="D6" s="360"/>
      <c r="E6" s="360"/>
      <c r="F6" s="360"/>
      <c r="G6" s="360"/>
      <c r="H6" s="360"/>
      <c r="I6" s="360"/>
      <c r="J6" s="360"/>
      <c r="K6" s="360"/>
      <c r="L6" s="361"/>
    </row>
    <row r="7" spans="1:15" x14ac:dyDescent="0.2">
      <c r="A7" s="255"/>
      <c r="B7" s="366" t="s">
        <v>60</v>
      </c>
      <c r="C7" s="377" t="s">
        <v>2</v>
      </c>
      <c r="D7" s="379" t="s">
        <v>1</v>
      </c>
      <c r="E7" s="368" t="s">
        <v>29</v>
      </c>
      <c r="F7" s="370" t="s">
        <v>396</v>
      </c>
      <c r="G7" s="372" t="s">
        <v>30</v>
      </c>
      <c r="H7" s="364" t="s">
        <v>31</v>
      </c>
      <c r="I7" s="375" t="s">
        <v>57</v>
      </c>
      <c r="J7" s="362" t="s">
        <v>32</v>
      </c>
      <c r="K7" s="364" t="s">
        <v>33</v>
      </c>
      <c r="L7" s="357" t="s">
        <v>397</v>
      </c>
      <c r="O7" s="138"/>
    </row>
    <row r="8" spans="1:15" ht="39" thickBot="1" x14ac:dyDescent="0.25">
      <c r="A8" s="266" t="s">
        <v>19</v>
      </c>
      <c r="B8" s="367"/>
      <c r="C8" s="378"/>
      <c r="D8" s="380"/>
      <c r="E8" s="369"/>
      <c r="F8" s="371"/>
      <c r="G8" s="373"/>
      <c r="H8" s="374"/>
      <c r="I8" s="376"/>
      <c r="J8" s="363"/>
      <c r="K8" s="365"/>
      <c r="L8" s="358"/>
    </row>
    <row r="9" spans="1:15" ht="14.25" customHeight="1" thickBot="1" x14ac:dyDescent="0.25">
      <c r="A9" s="254">
        <v>10</v>
      </c>
      <c r="B9" s="253">
        <v>1</v>
      </c>
      <c r="C9" s="153" t="str">
        <f>'Team Master Sheet'!$B$6</f>
        <v>Climax Molybdenum Henderson</v>
      </c>
      <c r="D9" s="99" t="str">
        <f>'Team Master Sheet'!$B$7</f>
        <v>Henderson Blue</v>
      </c>
      <c r="E9" s="134">
        <v>5</v>
      </c>
      <c r="F9" s="72">
        <v>20</v>
      </c>
      <c r="G9" s="146">
        <v>4</v>
      </c>
      <c r="H9" s="147">
        <v>5</v>
      </c>
      <c r="I9" s="295">
        <v>2</v>
      </c>
      <c r="J9" s="139" t="s">
        <v>405</v>
      </c>
      <c r="K9" s="157">
        <f t="shared" ref="K9:K28" si="0">SUM(E9:H9)-I9</f>
        <v>32</v>
      </c>
      <c r="L9" s="166">
        <f>RANK(K9,K$9:K$28,1)</f>
        <v>6</v>
      </c>
    </row>
    <row r="10" spans="1:15" ht="13.5" thickBot="1" x14ac:dyDescent="0.25">
      <c r="A10" s="254">
        <v>7</v>
      </c>
      <c r="B10" s="250">
        <v>2</v>
      </c>
      <c r="C10" s="100" t="str">
        <f>'Team Master Sheet'!$E$6</f>
        <v>Climax Molybdenum Henderson</v>
      </c>
      <c r="D10" s="98" t="str">
        <f>'Team Master Sheet'!$E$7</f>
        <v>Henderson Red</v>
      </c>
      <c r="E10" s="135">
        <v>0</v>
      </c>
      <c r="F10" s="136">
        <v>20</v>
      </c>
      <c r="G10" s="148">
        <v>3</v>
      </c>
      <c r="H10" s="149">
        <v>5</v>
      </c>
      <c r="I10" s="267">
        <v>2</v>
      </c>
      <c r="J10" s="137" t="s">
        <v>401</v>
      </c>
      <c r="K10" s="157">
        <f t="shared" si="0"/>
        <v>26</v>
      </c>
      <c r="L10" s="166">
        <f t="shared" ref="L10:L28" si="1">RANK(K10,K$9:K$28,1)</f>
        <v>5</v>
      </c>
    </row>
    <row r="11" spans="1:15" ht="13.5" thickBot="1" x14ac:dyDescent="0.25">
      <c r="A11" s="254">
        <v>6</v>
      </c>
      <c r="B11" s="250">
        <v>3</v>
      </c>
      <c r="C11" s="100" t="str">
        <f>'Team Master Sheet'!$H$6</f>
        <v>Solvay Chemicals Inc.</v>
      </c>
      <c r="D11" s="98" t="str">
        <f>'Team Master Sheet'!$H$7</f>
        <v>Solvay Blue</v>
      </c>
      <c r="E11" s="18">
        <v>30</v>
      </c>
      <c r="F11" s="47">
        <v>0</v>
      </c>
      <c r="G11" s="148">
        <v>7</v>
      </c>
      <c r="H11" s="149">
        <v>4</v>
      </c>
      <c r="I11" s="267">
        <v>5</v>
      </c>
      <c r="J11" s="137" t="s">
        <v>395</v>
      </c>
      <c r="K11" s="157">
        <f t="shared" si="0"/>
        <v>36</v>
      </c>
      <c r="L11" s="166">
        <f t="shared" si="1"/>
        <v>7</v>
      </c>
    </row>
    <row r="12" spans="1:15" ht="13.5" thickBot="1" x14ac:dyDescent="0.25">
      <c r="A12" s="254">
        <v>12</v>
      </c>
      <c r="B12" s="251">
        <v>4</v>
      </c>
      <c r="C12" s="100" t="str">
        <f>'Team Master Sheet'!$K$6</f>
        <v>Solvay Chemicals Inc.</v>
      </c>
      <c r="D12" s="98" t="str">
        <f>'Team Master Sheet'!$K$7</f>
        <v>Solvay Silver</v>
      </c>
      <c r="E12" s="18">
        <v>5</v>
      </c>
      <c r="F12" s="47">
        <v>0</v>
      </c>
      <c r="G12" s="148">
        <v>6</v>
      </c>
      <c r="H12" s="149">
        <v>4</v>
      </c>
      <c r="I12" s="267">
        <v>5</v>
      </c>
      <c r="J12" s="137" t="s">
        <v>411</v>
      </c>
      <c r="K12" s="157">
        <f t="shared" si="0"/>
        <v>10</v>
      </c>
      <c r="L12" s="299">
        <f t="shared" si="1"/>
        <v>3</v>
      </c>
    </row>
    <row r="13" spans="1:15" ht="13.5" thickBot="1" x14ac:dyDescent="0.25">
      <c r="A13" s="254">
        <v>2</v>
      </c>
      <c r="B13" s="251">
        <v>5</v>
      </c>
      <c r="C13" s="100" t="str">
        <f>'Team Master Sheet'!$B$33</f>
        <v>Martin Marietta</v>
      </c>
      <c r="D13" s="98" t="str">
        <f>'Team Master Sheet'!$B$34</f>
        <v>Martin Marietta Blue</v>
      </c>
      <c r="E13" s="18">
        <v>45</v>
      </c>
      <c r="F13" s="47">
        <v>0</v>
      </c>
      <c r="G13" s="148">
        <v>13</v>
      </c>
      <c r="H13" s="149">
        <v>13</v>
      </c>
      <c r="I13" s="267">
        <v>0</v>
      </c>
      <c r="J13" s="137" t="s">
        <v>385</v>
      </c>
      <c r="K13" s="157">
        <f t="shared" si="0"/>
        <v>71</v>
      </c>
      <c r="L13" s="166">
        <f t="shared" si="1"/>
        <v>11</v>
      </c>
    </row>
    <row r="14" spans="1:15" ht="13.5" thickBot="1" x14ac:dyDescent="0.25">
      <c r="A14" s="254">
        <v>11</v>
      </c>
      <c r="B14" s="251">
        <v>6</v>
      </c>
      <c r="C14" s="100" t="str">
        <f>'Team Master Sheet'!$E$33</f>
        <v>Morton Salt</v>
      </c>
      <c r="D14" s="98" t="str">
        <f>'Team Master Sheet'!$E$34</f>
        <v>Team Texas</v>
      </c>
      <c r="E14" s="18">
        <v>5</v>
      </c>
      <c r="F14" s="47">
        <v>20</v>
      </c>
      <c r="G14" s="148">
        <v>8</v>
      </c>
      <c r="H14" s="149">
        <v>10</v>
      </c>
      <c r="I14" s="267">
        <v>0</v>
      </c>
      <c r="J14" s="137" t="s">
        <v>410</v>
      </c>
      <c r="K14" s="157">
        <f t="shared" si="0"/>
        <v>43</v>
      </c>
      <c r="L14" s="166">
        <f t="shared" si="1"/>
        <v>8</v>
      </c>
    </row>
    <row r="15" spans="1:15" ht="13.5" thickBot="1" x14ac:dyDescent="0.25">
      <c r="A15" s="254">
        <v>13</v>
      </c>
      <c r="B15" s="251">
        <v>7</v>
      </c>
      <c r="C15" s="100" t="str">
        <f>'Team Master Sheet'!$H$33</f>
        <v>Georgia Pacific</v>
      </c>
      <c r="D15" s="98" t="str">
        <f>'Team Master Sheet'!$H$34</f>
        <v>Georgia Pacific Mine Rescue</v>
      </c>
      <c r="E15" s="18">
        <v>15</v>
      </c>
      <c r="F15" s="47">
        <v>20</v>
      </c>
      <c r="G15" s="148">
        <v>8</v>
      </c>
      <c r="H15" s="149">
        <v>10</v>
      </c>
      <c r="I15" s="267">
        <v>6</v>
      </c>
      <c r="J15" s="137" t="s">
        <v>415</v>
      </c>
      <c r="K15" s="157">
        <f t="shared" si="0"/>
        <v>47</v>
      </c>
      <c r="L15" s="166">
        <f t="shared" si="1"/>
        <v>9</v>
      </c>
    </row>
    <row r="16" spans="1:15" ht="13.5" thickBot="1" x14ac:dyDescent="0.25">
      <c r="A16" s="254">
        <v>14</v>
      </c>
      <c r="B16" s="251">
        <v>8</v>
      </c>
      <c r="C16" s="100" t="str">
        <f>'Team Master Sheet'!$K$33</f>
        <v>Central Plains Cement</v>
      </c>
      <c r="D16" s="98" t="str">
        <f>'Team Master Sheet'!$K$34</f>
        <v xml:space="preserve">Central Plains Cement / Talon </v>
      </c>
      <c r="E16" s="18">
        <v>5</v>
      </c>
      <c r="F16" s="47">
        <v>0</v>
      </c>
      <c r="G16" s="148">
        <v>12</v>
      </c>
      <c r="H16" s="149">
        <v>7</v>
      </c>
      <c r="I16" s="267">
        <v>0</v>
      </c>
      <c r="J16" s="137" t="s">
        <v>417</v>
      </c>
      <c r="K16" s="157">
        <f t="shared" si="0"/>
        <v>24</v>
      </c>
      <c r="L16" s="166">
        <f t="shared" si="1"/>
        <v>4</v>
      </c>
    </row>
    <row r="17" spans="1:12" ht="13.5" thickBot="1" x14ac:dyDescent="0.25">
      <c r="A17" s="254">
        <v>8</v>
      </c>
      <c r="B17" s="251">
        <v>9</v>
      </c>
      <c r="C17" s="100" t="str">
        <f>'Team Master Sheet'!$B$60</f>
        <v>Carmeuse Lime and Stone</v>
      </c>
      <c r="D17" s="98" t="str">
        <f>'Team Master Sheet'!$B$61</f>
        <v>Rangers</v>
      </c>
      <c r="E17" s="18">
        <v>0</v>
      </c>
      <c r="F17" s="47">
        <v>0</v>
      </c>
      <c r="G17" s="148">
        <v>4</v>
      </c>
      <c r="H17" s="149">
        <v>6</v>
      </c>
      <c r="I17" s="267">
        <v>5</v>
      </c>
      <c r="J17" s="137" t="s">
        <v>402</v>
      </c>
      <c r="K17" s="157">
        <f t="shared" si="0"/>
        <v>5</v>
      </c>
      <c r="L17" s="299">
        <f t="shared" si="1"/>
        <v>1</v>
      </c>
    </row>
    <row r="18" spans="1:12" ht="13.5" thickBot="1" x14ac:dyDescent="0.25">
      <c r="A18" s="254">
        <v>3</v>
      </c>
      <c r="B18" s="251">
        <v>10</v>
      </c>
      <c r="C18" s="100" t="str">
        <f>'Team Master Sheet'!$E$60</f>
        <v>Colorado Front Range Mine Rescue</v>
      </c>
      <c r="D18" s="98" t="str">
        <f>'Team Master Sheet'!$E$61</f>
        <v>Front Range Mine Rescue</v>
      </c>
      <c r="E18" s="18">
        <v>100</v>
      </c>
      <c r="F18" s="47">
        <v>95</v>
      </c>
      <c r="G18" s="148">
        <v>21</v>
      </c>
      <c r="H18" s="149">
        <v>14</v>
      </c>
      <c r="I18" s="267">
        <v>0</v>
      </c>
      <c r="J18" s="137" t="s">
        <v>419</v>
      </c>
      <c r="K18" s="157">
        <f t="shared" si="0"/>
        <v>230</v>
      </c>
      <c r="L18" s="166">
        <f t="shared" si="1"/>
        <v>15</v>
      </c>
    </row>
    <row r="19" spans="1:12" ht="13.5" thickBot="1" x14ac:dyDescent="0.25">
      <c r="A19" s="254">
        <v>4</v>
      </c>
      <c r="B19" s="251">
        <v>11</v>
      </c>
      <c r="C19" s="100" t="str">
        <f>'Team Master Sheet'!$H$60</f>
        <v>Carmeuse Lime</v>
      </c>
      <c r="D19" s="98" t="str">
        <f>'Team Master Sheet'!$H$61</f>
        <v>Raiders</v>
      </c>
      <c r="E19" s="18">
        <v>25</v>
      </c>
      <c r="F19" s="47">
        <v>45</v>
      </c>
      <c r="G19" s="148">
        <v>12</v>
      </c>
      <c r="H19" s="149">
        <v>0</v>
      </c>
      <c r="I19" s="267">
        <v>0</v>
      </c>
      <c r="J19" s="137" t="s">
        <v>388</v>
      </c>
      <c r="K19" s="157">
        <f t="shared" si="0"/>
        <v>82</v>
      </c>
      <c r="L19" s="166">
        <f t="shared" si="1"/>
        <v>12</v>
      </c>
    </row>
    <row r="20" spans="1:12" ht="13.5" thickBot="1" x14ac:dyDescent="0.25">
      <c r="A20" s="254">
        <v>1</v>
      </c>
      <c r="B20" s="251">
        <v>12</v>
      </c>
      <c r="C20" s="100" t="str">
        <f>'Team Master Sheet'!$K$60</f>
        <v>Colorado School of Mines</v>
      </c>
      <c r="D20" s="98" t="str">
        <f>'Team Master Sheet'!$K$61</f>
        <v>Blue Team - CSM</v>
      </c>
      <c r="E20" s="18">
        <v>85</v>
      </c>
      <c r="F20" s="47">
        <v>20</v>
      </c>
      <c r="G20" s="148">
        <v>12</v>
      </c>
      <c r="H20" s="149">
        <v>14</v>
      </c>
      <c r="I20" s="267">
        <v>0</v>
      </c>
      <c r="J20" s="137" t="s">
        <v>419</v>
      </c>
      <c r="K20" s="157">
        <f t="shared" si="0"/>
        <v>131</v>
      </c>
      <c r="L20" s="166">
        <f t="shared" si="1"/>
        <v>14</v>
      </c>
    </row>
    <row r="21" spans="1:12" ht="13.5" thickBot="1" x14ac:dyDescent="0.25">
      <c r="A21" s="254">
        <v>9</v>
      </c>
      <c r="B21" s="251">
        <v>13</v>
      </c>
      <c r="C21" s="100" t="str">
        <f>'Team Master Sheet'!$B$87</f>
        <v>Tata Chemicals</v>
      </c>
      <c r="D21" s="98" t="str">
        <f>'Team Master Sheet'!$B$88</f>
        <v>Tata Black</v>
      </c>
      <c r="E21" s="18">
        <v>50</v>
      </c>
      <c r="F21" s="47">
        <v>50</v>
      </c>
      <c r="G21" s="148">
        <v>7</v>
      </c>
      <c r="H21" s="149">
        <v>9</v>
      </c>
      <c r="I21" s="267">
        <v>3</v>
      </c>
      <c r="J21" s="137" t="s">
        <v>419</v>
      </c>
      <c r="K21" s="157">
        <f t="shared" si="0"/>
        <v>113</v>
      </c>
      <c r="L21" s="166">
        <f t="shared" si="1"/>
        <v>13</v>
      </c>
    </row>
    <row r="22" spans="1:12" ht="13.5" thickBot="1" x14ac:dyDescent="0.25">
      <c r="A22" s="254">
        <v>15</v>
      </c>
      <c r="B22" s="251">
        <v>14</v>
      </c>
      <c r="C22" s="100" t="str">
        <f>'Team Master Sheet'!$E$87</f>
        <v>Nyrstar</v>
      </c>
      <c r="D22" s="98" t="str">
        <f>'Team Master Sheet'!$E$88</f>
        <v>Nyrstar Grey</v>
      </c>
      <c r="E22" s="18">
        <v>0</v>
      </c>
      <c r="F22" s="47">
        <v>40</v>
      </c>
      <c r="G22" s="148">
        <v>8</v>
      </c>
      <c r="H22" s="149">
        <v>12</v>
      </c>
      <c r="I22" s="267">
        <v>4</v>
      </c>
      <c r="J22" s="137" t="s">
        <v>419</v>
      </c>
      <c r="K22" s="157">
        <f t="shared" si="0"/>
        <v>56</v>
      </c>
      <c r="L22" s="166">
        <f t="shared" si="1"/>
        <v>10</v>
      </c>
    </row>
    <row r="23" spans="1:12" ht="13.5" thickBot="1" x14ac:dyDescent="0.25">
      <c r="A23" s="254">
        <v>5</v>
      </c>
      <c r="B23" s="251">
        <v>15</v>
      </c>
      <c r="C23" s="100" t="str">
        <f>'Team Master Sheet'!$H$87</f>
        <v>NWP Waste Isloation Pilot Plant</v>
      </c>
      <c r="D23" s="98" t="str">
        <f>'Team Master Sheet'!$H$88</f>
        <v>WIPP Blue</v>
      </c>
      <c r="E23" s="18">
        <v>0</v>
      </c>
      <c r="F23" s="47">
        <v>0</v>
      </c>
      <c r="G23" s="148">
        <v>6</v>
      </c>
      <c r="H23" s="149">
        <v>4</v>
      </c>
      <c r="I23" s="267">
        <v>2</v>
      </c>
      <c r="J23" s="137" t="s">
        <v>393</v>
      </c>
      <c r="K23" s="157">
        <f t="shared" si="0"/>
        <v>8</v>
      </c>
      <c r="L23" s="299">
        <f t="shared" si="1"/>
        <v>2</v>
      </c>
    </row>
    <row r="24" spans="1:12" ht="13.5" thickBot="1" x14ac:dyDescent="0.25">
      <c r="A24" s="254"/>
      <c r="B24" s="251">
        <v>16</v>
      </c>
      <c r="C24" s="100" t="str">
        <f>'Team Master Sheet'!$K$87</f>
        <v>Newmont Gold Corp.</v>
      </c>
      <c r="D24" s="98" t="str">
        <f>'Team Master Sheet'!$K$88</f>
        <v>CC&amp;V Team Red</v>
      </c>
      <c r="E24" s="274">
        <v>1000</v>
      </c>
      <c r="F24" s="276" t="s">
        <v>289</v>
      </c>
      <c r="G24" s="277" t="s">
        <v>289</v>
      </c>
      <c r="H24" s="278" t="s">
        <v>289</v>
      </c>
      <c r="I24" s="277"/>
      <c r="J24" s="279" t="s">
        <v>289</v>
      </c>
      <c r="K24" s="157">
        <f t="shared" si="0"/>
        <v>1000</v>
      </c>
      <c r="L24" s="166">
        <f t="shared" si="1"/>
        <v>16</v>
      </c>
    </row>
    <row r="25" spans="1:12" ht="13.5" thickBot="1" x14ac:dyDescent="0.25">
      <c r="A25" s="254"/>
      <c r="B25" s="251">
        <v>17</v>
      </c>
      <c r="C25" s="100" t="str">
        <f>'Team Master Sheet'!$B$114</f>
        <v>Newmont Gold Corp.</v>
      </c>
      <c r="D25" s="98" t="str">
        <f>'Team Master Sheet'!$B$115</f>
        <v>CC&amp;V Team Black</v>
      </c>
      <c r="E25" s="274">
        <v>1000</v>
      </c>
      <c r="F25" s="276" t="s">
        <v>289</v>
      </c>
      <c r="G25" s="277" t="s">
        <v>289</v>
      </c>
      <c r="H25" s="278" t="s">
        <v>289</v>
      </c>
      <c r="I25" s="277"/>
      <c r="J25" s="279" t="s">
        <v>289</v>
      </c>
      <c r="K25" s="157">
        <f t="shared" si="0"/>
        <v>1000</v>
      </c>
      <c r="L25" s="166">
        <f t="shared" si="1"/>
        <v>16</v>
      </c>
    </row>
    <row r="26" spans="1:12" ht="13.5" thickBot="1" x14ac:dyDescent="0.25">
      <c r="A26" s="254"/>
      <c r="B26" s="251">
        <v>18</v>
      </c>
      <c r="C26" s="100" t="str">
        <f>'Team Master Sheet'!$E$114</f>
        <v>Climax Molybdenum</v>
      </c>
      <c r="D26" s="98" t="str">
        <f>'Team Master Sheet'!$E$115</f>
        <v>Climax Mine Rescue</v>
      </c>
      <c r="E26" s="274">
        <v>1000</v>
      </c>
      <c r="F26" s="276" t="s">
        <v>289</v>
      </c>
      <c r="G26" s="277" t="s">
        <v>289</v>
      </c>
      <c r="H26" s="278" t="s">
        <v>289</v>
      </c>
      <c r="I26" s="277"/>
      <c r="J26" s="279" t="s">
        <v>289</v>
      </c>
      <c r="K26" s="157">
        <f t="shared" si="0"/>
        <v>1000</v>
      </c>
      <c r="L26" s="166">
        <f t="shared" si="1"/>
        <v>16</v>
      </c>
    </row>
    <row r="27" spans="1:12" ht="13.5" thickBot="1" x14ac:dyDescent="0.25">
      <c r="A27" s="254"/>
      <c r="B27" s="251">
        <v>19</v>
      </c>
      <c r="C27" s="100" t="str">
        <f>'Team Master Sheet'!$H$114</f>
        <v>Mine 19</v>
      </c>
      <c r="D27" s="98" t="str">
        <f>'Team Master Sheet'!$H$115</f>
        <v>Team 19</v>
      </c>
      <c r="E27" s="274">
        <v>1000</v>
      </c>
      <c r="F27" s="276"/>
      <c r="G27" s="277"/>
      <c r="H27" s="278"/>
      <c r="I27" s="277"/>
      <c r="J27" s="279"/>
      <c r="K27" s="157">
        <f t="shared" si="0"/>
        <v>1000</v>
      </c>
      <c r="L27" s="166">
        <f t="shared" si="1"/>
        <v>16</v>
      </c>
    </row>
    <row r="28" spans="1:12" ht="13.5" thickBot="1" x14ac:dyDescent="0.25">
      <c r="A28" s="254"/>
      <c r="B28" s="252">
        <v>20</v>
      </c>
      <c r="C28" s="167" t="str">
        <f>'Team Master Sheet'!$K$114</f>
        <v>Mine 20</v>
      </c>
      <c r="D28" s="168" t="str">
        <f>'Team Master Sheet'!$K$115</f>
        <v>Team 20</v>
      </c>
      <c r="E28" s="275">
        <v>1000</v>
      </c>
      <c r="F28" s="280"/>
      <c r="G28" s="281"/>
      <c r="H28" s="282"/>
      <c r="I28" s="281"/>
      <c r="J28" s="283"/>
      <c r="K28" s="169">
        <f t="shared" si="0"/>
        <v>1000</v>
      </c>
      <c r="L28" s="170">
        <f t="shared" si="1"/>
        <v>16</v>
      </c>
    </row>
    <row r="31" spans="1:12" ht="15" x14ac:dyDescent="0.2">
      <c r="B31" s="236" t="s">
        <v>334</v>
      </c>
      <c r="C31" s="236"/>
      <c r="D31" s="235"/>
    </row>
    <row r="32" spans="1:12" ht="15.75" customHeight="1" thickBot="1" x14ac:dyDescent="0.25">
      <c r="C32" s="237"/>
    </row>
    <row r="33" spans="3:7" ht="16.5" thickBot="1" x14ac:dyDescent="0.3">
      <c r="D33" s="208" t="s">
        <v>66</v>
      </c>
      <c r="E33" s="209"/>
      <c r="F33" s="209"/>
      <c r="G33" s="210"/>
    </row>
    <row r="35" spans="3:7" ht="15" x14ac:dyDescent="0.2">
      <c r="C35" s="236"/>
    </row>
    <row r="36" spans="3:7" ht="15" x14ac:dyDescent="0.2">
      <c r="C36" s="356"/>
      <c r="D36" s="356"/>
    </row>
  </sheetData>
  <sortState ref="C44:K58">
    <sortCondition ref="K44:K58"/>
  </sortState>
  <mergeCells count="13">
    <mergeCell ref="C36:D36"/>
    <mergeCell ref="L7:L8"/>
    <mergeCell ref="B6:L6"/>
    <mergeCell ref="J7:J8"/>
    <mergeCell ref="K7:K8"/>
    <mergeCell ref="B7:B8"/>
    <mergeCell ref="E7:E8"/>
    <mergeCell ref="F7:F8"/>
    <mergeCell ref="G7:G8"/>
    <mergeCell ref="H7:H8"/>
    <mergeCell ref="I7:I8"/>
    <mergeCell ref="C7:C8"/>
    <mergeCell ref="D7:D8"/>
  </mergeCells>
  <printOptions horizontalCentered="1"/>
  <pageMargins left="0.25" right="0.25" top="0.75" bottom="0.75" header="0.3" footer="0.3"/>
  <pageSetup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L33"/>
  <sheetViews>
    <sheetView workbookViewId="0">
      <selection activeCell="K16" sqref="K16"/>
    </sheetView>
  </sheetViews>
  <sheetFormatPr defaultColWidth="9.140625" defaultRowHeight="12.75" x14ac:dyDescent="0.2"/>
  <cols>
    <col min="1" max="1" width="9.140625" style="16"/>
    <col min="2" max="2" width="6.28515625" style="16" customWidth="1"/>
    <col min="3" max="3" width="9.140625" style="16" customWidth="1"/>
    <col min="4" max="4" width="31.28515625" style="16" customWidth="1"/>
    <col min="5" max="5" width="28.85546875" style="16" customWidth="1"/>
    <col min="6" max="6" width="11" style="16" customWidth="1"/>
    <col min="7" max="7" width="8.7109375" style="16" customWidth="1"/>
    <col min="8" max="8" width="10.28515625" style="16" customWidth="1"/>
    <col min="9" max="9" width="12" style="16" bestFit="1" customWidth="1"/>
    <col min="10" max="10" width="10.85546875" style="16" customWidth="1"/>
    <col min="11" max="11" width="10.140625" style="105" bestFit="1" customWidth="1"/>
    <col min="12" max="12" width="9.140625" style="105"/>
    <col min="13" max="16384" width="9.140625" style="16"/>
  </cols>
  <sheetData>
    <row r="1" spans="2:11" x14ac:dyDescent="0.2">
      <c r="B1" s="16" t="s">
        <v>331</v>
      </c>
    </row>
    <row r="2" spans="2:11" x14ac:dyDescent="0.2">
      <c r="B2" s="235" t="s">
        <v>332</v>
      </c>
    </row>
    <row r="3" spans="2:11" x14ac:dyDescent="0.2">
      <c r="B3" s="238" t="s">
        <v>333</v>
      </c>
    </row>
    <row r="4" spans="2:11" ht="13.5" thickBot="1" x14ac:dyDescent="0.25">
      <c r="B4"/>
    </row>
    <row r="5" spans="2:11" ht="25.5" customHeight="1" thickBot="1" x14ac:dyDescent="0.4">
      <c r="B5" s="383" t="s">
        <v>45</v>
      </c>
      <c r="C5" s="384"/>
      <c r="D5" s="384"/>
      <c r="E5" s="384"/>
      <c r="F5" s="384"/>
      <c r="G5" s="384"/>
      <c r="H5" s="384"/>
      <c r="I5" s="384"/>
      <c r="J5" s="384"/>
      <c r="K5" s="385"/>
    </row>
    <row r="6" spans="2:11" ht="13.5" customHeight="1" x14ac:dyDescent="0.2">
      <c r="B6" s="390" t="s">
        <v>60</v>
      </c>
      <c r="C6" s="390" t="s">
        <v>24</v>
      </c>
      <c r="D6" s="400" t="s">
        <v>23</v>
      </c>
      <c r="E6" s="400" t="s">
        <v>20</v>
      </c>
      <c r="F6" s="392" t="s">
        <v>25</v>
      </c>
      <c r="G6" s="394" t="s">
        <v>140</v>
      </c>
      <c r="H6" s="396" t="s">
        <v>57</v>
      </c>
      <c r="I6" s="398" t="s">
        <v>398</v>
      </c>
      <c r="J6" s="388" t="s">
        <v>21</v>
      </c>
      <c r="K6" s="381" t="s">
        <v>136</v>
      </c>
    </row>
    <row r="7" spans="2:11" ht="24" customHeight="1" thickBot="1" x14ac:dyDescent="0.25">
      <c r="B7" s="391"/>
      <c r="C7" s="391"/>
      <c r="D7" s="401"/>
      <c r="E7" s="401"/>
      <c r="F7" s="393"/>
      <c r="G7" s="395"/>
      <c r="H7" s="397"/>
      <c r="I7" s="399"/>
      <c r="J7" s="389"/>
      <c r="K7" s="382"/>
    </row>
    <row r="8" spans="2:11" ht="16.149999999999999" customHeight="1" x14ac:dyDescent="0.2">
      <c r="B8" s="71">
        <v>1</v>
      </c>
      <c r="C8" s="227">
        <v>13</v>
      </c>
      <c r="D8" s="219" t="str">
        <f>'Team Master Sheet'!$B$6</f>
        <v>Climax Molybdenum Henderson</v>
      </c>
      <c r="E8" s="216" t="str">
        <f>'Team Master Sheet'!$B$25</f>
        <v>Henderson Blue</v>
      </c>
      <c r="F8" s="73">
        <v>18</v>
      </c>
      <c r="G8" s="74">
        <v>45</v>
      </c>
      <c r="H8" s="296">
        <v>4</v>
      </c>
      <c r="I8" s="143" t="s">
        <v>413</v>
      </c>
      <c r="J8" s="222">
        <f t="shared" ref="J8:J14" si="0">SUM(F8:G8)-H8</f>
        <v>59</v>
      </c>
      <c r="K8" s="223">
        <f t="shared" ref="K8:K27" si="1">RANK(J8,$J$8:$J$27,1)</f>
        <v>11</v>
      </c>
    </row>
    <row r="9" spans="2:11" ht="16.149999999999999" customHeight="1" x14ac:dyDescent="0.2">
      <c r="B9" s="44">
        <v>2</v>
      </c>
      <c r="C9" s="228">
        <v>10</v>
      </c>
      <c r="D9" s="220" t="str">
        <f>'Team Master Sheet'!$E$6</f>
        <v>Climax Molybdenum Henderson</v>
      </c>
      <c r="E9" s="217" t="str">
        <f>'Team Master Sheet'!$E$25</f>
        <v>Henderson Red</v>
      </c>
      <c r="F9" s="49">
        <v>21</v>
      </c>
      <c r="G9" s="17">
        <v>33</v>
      </c>
      <c r="H9" s="289">
        <v>4</v>
      </c>
      <c r="I9" s="144" t="s">
        <v>387</v>
      </c>
      <c r="J9" s="222">
        <f t="shared" si="0"/>
        <v>50</v>
      </c>
      <c r="K9" s="224">
        <f t="shared" si="1"/>
        <v>10</v>
      </c>
    </row>
    <row r="10" spans="2:11" ht="16.149999999999999" customHeight="1" x14ac:dyDescent="0.2">
      <c r="B10" s="44">
        <v>3</v>
      </c>
      <c r="C10" s="228">
        <v>7</v>
      </c>
      <c r="D10" s="220" t="str">
        <f>'Team Master Sheet'!$H$6</f>
        <v>Solvay Chemicals Inc.</v>
      </c>
      <c r="E10" s="217" t="str">
        <f>'Team Master Sheet'!$H$25</f>
        <v>Solvay Blue</v>
      </c>
      <c r="F10" s="49">
        <v>19</v>
      </c>
      <c r="G10" s="17">
        <v>24</v>
      </c>
      <c r="H10" s="289">
        <v>1</v>
      </c>
      <c r="I10" s="144" t="s">
        <v>400</v>
      </c>
      <c r="J10" s="222">
        <f t="shared" si="0"/>
        <v>42</v>
      </c>
      <c r="K10" s="224">
        <f t="shared" si="1"/>
        <v>6</v>
      </c>
    </row>
    <row r="11" spans="2:11" ht="16.149999999999999" customHeight="1" x14ac:dyDescent="0.2">
      <c r="B11" s="45">
        <v>4</v>
      </c>
      <c r="C11" s="228">
        <v>15</v>
      </c>
      <c r="D11" s="220" t="str">
        <f>'Team Master Sheet'!$K$6</f>
        <v>Solvay Chemicals Inc.</v>
      </c>
      <c r="E11" s="217" t="str">
        <f>'Team Master Sheet'!$K$25</f>
        <v>Solvay Silver</v>
      </c>
      <c r="F11" s="49">
        <v>22</v>
      </c>
      <c r="G11" s="17">
        <v>30</v>
      </c>
      <c r="H11" s="289">
        <v>6</v>
      </c>
      <c r="I11" s="144" t="s">
        <v>408</v>
      </c>
      <c r="J11" s="222">
        <f t="shared" si="0"/>
        <v>46</v>
      </c>
      <c r="K11" s="224">
        <f t="shared" si="1"/>
        <v>7</v>
      </c>
    </row>
    <row r="12" spans="2:11" ht="16.149999999999999" customHeight="1" x14ac:dyDescent="0.2">
      <c r="B12" s="45">
        <v>5</v>
      </c>
      <c r="C12" s="229">
        <v>6</v>
      </c>
      <c r="D12" s="220" t="str">
        <f>'Team Master Sheet'!$B$33</f>
        <v>Martin Marietta</v>
      </c>
      <c r="E12" s="217" t="str">
        <f>'Team Master Sheet'!$B$52</f>
        <v>Martin Marietta Blue</v>
      </c>
      <c r="F12" s="49">
        <v>15</v>
      </c>
      <c r="G12" s="17">
        <v>14</v>
      </c>
      <c r="H12" s="289">
        <v>3</v>
      </c>
      <c r="I12" s="144" t="s">
        <v>394</v>
      </c>
      <c r="J12" s="222">
        <f t="shared" si="0"/>
        <v>26</v>
      </c>
      <c r="K12" s="299">
        <f t="shared" si="1"/>
        <v>3</v>
      </c>
    </row>
    <row r="13" spans="2:11" ht="16.149999999999999" customHeight="1" x14ac:dyDescent="0.2">
      <c r="B13" s="45">
        <v>6</v>
      </c>
      <c r="C13" s="228">
        <v>14</v>
      </c>
      <c r="D13" s="220" t="str">
        <f>'Team Master Sheet'!$E$33</f>
        <v>Morton Salt</v>
      </c>
      <c r="E13" s="217" t="str">
        <f>'Team Master Sheet'!$E$52</f>
        <v>Team Texas</v>
      </c>
      <c r="F13" s="28">
        <v>29</v>
      </c>
      <c r="G13" s="18">
        <v>1000</v>
      </c>
      <c r="H13" s="288">
        <v>0</v>
      </c>
      <c r="I13" s="144" t="s">
        <v>289</v>
      </c>
      <c r="J13" s="222">
        <f t="shared" si="0"/>
        <v>1029</v>
      </c>
      <c r="K13" s="224">
        <f t="shared" si="1"/>
        <v>18</v>
      </c>
    </row>
    <row r="14" spans="2:11" ht="16.149999999999999" customHeight="1" x14ac:dyDescent="0.2">
      <c r="B14" s="45">
        <v>7</v>
      </c>
      <c r="C14" s="228">
        <v>16</v>
      </c>
      <c r="D14" s="220" t="str">
        <f>'Team Master Sheet'!$H$33</f>
        <v>Georgia Pacific</v>
      </c>
      <c r="E14" s="217" t="str">
        <f>'Team Master Sheet'!$H$52</f>
        <v>Georgia Pacific Mine Rescue</v>
      </c>
      <c r="F14" s="28">
        <v>28</v>
      </c>
      <c r="G14" s="18">
        <v>8</v>
      </c>
      <c r="H14" s="288">
        <v>6</v>
      </c>
      <c r="I14" s="144" t="s">
        <v>412</v>
      </c>
      <c r="J14" s="222">
        <f t="shared" si="0"/>
        <v>30</v>
      </c>
      <c r="K14" s="224">
        <f t="shared" si="1"/>
        <v>4</v>
      </c>
    </row>
    <row r="15" spans="2:11" ht="16.149999999999999" customHeight="1" x14ac:dyDescent="0.2">
      <c r="B15" s="45">
        <v>8</v>
      </c>
      <c r="C15" s="228">
        <v>17</v>
      </c>
      <c r="D15" s="220" t="str">
        <f>'Team Master Sheet'!$K$33</f>
        <v>Central Plains Cement</v>
      </c>
      <c r="E15" s="217" t="str">
        <f>'Team Master Sheet'!$K$52</f>
        <v xml:space="preserve">Central Plains Cement / Talon </v>
      </c>
      <c r="F15" s="28">
        <v>49</v>
      </c>
      <c r="G15" s="18">
        <v>67</v>
      </c>
      <c r="H15" s="288">
        <v>0</v>
      </c>
      <c r="I15" s="144" t="s">
        <v>414</v>
      </c>
      <c r="J15" s="222">
        <f t="shared" ref="J15:J27" si="2">SUM(F15:G15)-H15</f>
        <v>116</v>
      </c>
      <c r="K15" s="224">
        <f t="shared" si="1"/>
        <v>16</v>
      </c>
    </row>
    <row r="16" spans="2:11" ht="16.149999999999999" customHeight="1" x14ac:dyDescent="0.2">
      <c r="B16" s="45">
        <v>9</v>
      </c>
      <c r="C16" s="228">
        <v>11</v>
      </c>
      <c r="D16" s="220" t="str">
        <f>'Team Master Sheet'!$B$60</f>
        <v>Carmeuse Lime and Stone</v>
      </c>
      <c r="E16" s="217" t="str">
        <f>'Team Master Sheet'!$B$79</f>
        <v>Rangers</v>
      </c>
      <c r="F16" s="28">
        <v>24</v>
      </c>
      <c r="G16" s="18">
        <v>0</v>
      </c>
      <c r="H16" s="288">
        <v>9</v>
      </c>
      <c r="I16" s="144" t="s">
        <v>404</v>
      </c>
      <c r="J16" s="222">
        <f t="shared" si="2"/>
        <v>15</v>
      </c>
      <c r="K16" s="224">
        <f t="shared" si="1"/>
        <v>2</v>
      </c>
    </row>
    <row r="17" spans="2:12" ht="16.149999999999999" customHeight="1" x14ac:dyDescent="0.2">
      <c r="B17" s="45">
        <v>10</v>
      </c>
      <c r="C17" s="228">
        <v>3</v>
      </c>
      <c r="D17" s="220" t="str">
        <f>'Team Master Sheet'!$E$60</f>
        <v>Colorado Front Range Mine Rescue</v>
      </c>
      <c r="E17" s="217" t="str">
        <f>'Team Master Sheet'!$E$79</f>
        <v>Front Range Mine Rescue</v>
      </c>
      <c r="F17" s="28">
        <v>45</v>
      </c>
      <c r="G17" s="18">
        <v>60</v>
      </c>
      <c r="H17" s="288">
        <v>2</v>
      </c>
      <c r="I17" s="144" t="s">
        <v>386</v>
      </c>
      <c r="J17" s="222">
        <f t="shared" si="2"/>
        <v>103</v>
      </c>
      <c r="K17" s="224">
        <f t="shared" si="1"/>
        <v>14</v>
      </c>
    </row>
    <row r="18" spans="2:12" ht="16.149999999999999" customHeight="1" x14ac:dyDescent="0.2">
      <c r="B18" s="45">
        <v>11</v>
      </c>
      <c r="C18" s="228">
        <v>9</v>
      </c>
      <c r="D18" s="220" t="str">
        <f>'Team Master Sheet'!$H$60</f>
        <v>Carmeuse Lime</v>
      </c>
      <c r="E18" s="217" t="str">
        <f>'Team Master Sheet'!$H$79</f>
        <v>Raiders</v>
      </c>
      <c r="F18" s="28">
        <v>29</v>
      </c>
      <c r="G18" s="18">
        <v>22</v>
      </c>
      <c r="H18" s="288">
        <v>5</v>
      </c>
      <c r="I18" s="144" t="s">
        <v>403</v>
      </c>
      <c r="J18" s="222">
        <f t="shared" si="2"/>
        <v>46</v>
      </c>
      <c r="K18" s="224">
        <f t="shared" si="1"/>
        <v>7</v>
      </c>
    </row>
    <row r="19" spans="2:12" ht="16.149999999999999" customHeight="1" x14ac:dyDescent="0.2">
      <c r="B19" s="45">
        <v>12</v>
      </c>
      <c r="C19" s="228">
        <v>2</v>
      </c>
      <c r="D19" s="220" t="str">
        <f>'Team Master Sheet'!$K$60</f>
        <v>Colorado School of Mines</v>
      </c>
      <c r="E19" s="217" t="str">
        <f>'Team Master Sheet'!$K$79</f>
        <v>Blue Team - CSM</v>
      </c>
      <c r="F19" s="28">
        <v>35</v>
      </c>
      <c r="G19" s="18">
        <v>111</v>
      </c>
      <c r="H19" s="288">
        <v>26</v>
      </c>
      <c r="I19" s="144" t="s">
        <v>389</v>
      </c>
      <c r="J19" s="222">
        <f t="shared" si="2"/>
        <v>120</v>
      </c>
      <c r="K19" s="224">
        <f t="shared" si="1"/>
        <v>17</v>
      </c>
    </row>
    <row r="20" spans="2:12" ht="16.149999999999999" customHeight="1" x14ac:dyDescent="0.2">
      <c r="B20" s="45">
        <v>13</v>
      </c>
      <c r="C20" s="228">
        <v>12</v>
      </c>
      <c r="D20" s="220" t="str">
        <f>'Team Master Sheet'!$B$87</f>
        <v>Tata Chemicals</v>
      </c>
      <c r="E20" s="217" t="str">
        <f>'Team Master Sheet'!$B$106</f>
        <v>Tata Black</v>
      </c>
      <c r="F20" s="28">
        <v>25</v>
      </c>
      <c r="G20" s="18">
        <v>27</v>
      </c>
      <c r="H20" s="288">
        <v>6</v>
      </c>
      <c r="I20" s="144" t="s">
        <v>387</v>
      </c>
      <c r="J20" s="222">
        <f t="shared" si="2"/>
        <v>46</v>
      </c>
      <c r="K20" s="224">
        <f t="shared" si="1"/>
        <v>7</v>
      </c>
    </row>
    <row r="21" spans="2:12" ht="16.149999999999999" customHeight="1" x14ac:dyDescent="0.2">
      <c r="B21" s="45">
        <v>14</v>
      </c>
      <c r="C21" s="228">
        <v>18</v>
      </c>
      <c r="D21" s="220" t="str">
        <f>'Team Master Sheet'!$E$87</f>
        <v>Nyrstar</v>
      </c>
      <c r="E21" s="217" t="str">
        <f>'Team Master Sheet'!$E$106</f>
        <v>Nyrstar Grey</v>
      </c>
      <c r="F21" s="28">
        <v>29</v>
      </c>
      <c r="G21" s="18">
        <v>4</v>
      </c>
      <c r="H21" s="288">
        <v>2</v>
      </c>
      <c r="I21" s="144" t="s">
        <v>416</v>
      </c>
      <c r="J21" s="222">
        <f t="shared" si="2"/>
        <v>31</v>
      </c>
      <c r="K21" s="224">
        <f t="shared" si="1"/>
        <v>5</v>
      </c>
    </row>
    <row r="22" spans="2:12" ht="16.149999999999999" customHeight="1" x14ac:dyDescent="0.2">
      <c r="B22" s="45">
        <v>15</v>
      </c>
      <c r="C22" s="228">
        <v>5</v>
      </c>
      <c r="D22" s="220" t="str">
        <f>'Team Master Sheet'!$H$87</f>
        <v>NWP Waste Isloation Pilot Plant</v>
      </c>
      <c r="E22" s="217" t="str">
        <f>'Team Master Sheet'!$H$106</f>
        <v>WIPP Blue</v>
      </c>
      <c r="F22" s="28">
        <v>15</v>
      </c>
      <c r="G22" s="18">
        <v>0</v>
      </c>
      <c r="H22" s="288">
        <v>2</v>
      </c>
      <c r="I22" s="144" t="s">
        <v>390</v>
      </c>
      <c r="J22" s="222">
        <f t="shared" si="2"/>
        <v>13</v>
      </c>
      <c r="K22" s="299">
        <f t="shared" si="1"/>
        <v>1</v>
      </c>
    </row>
    <row r="23" spans="2:12" ht="16.149999999999999" customHeight="1" x14ac:dyDescent="0.2">
      <c r="B23" s="45">
        <v>16</v>
      </c>
      <c r="C23" s="228">
        <v>4</v>
      </c>
      <c r="D23" s="220" t="str">
        <f>'Team Master Sheet'!$K$87</f>
        <v>Newmont Gold Corp.</v>
      </c>
      <c r="E23" s="217" t="str">
        <f>'Team Master Sheet'!$K$106</f>
        <v>CC&amp;V Team Red</v>
      </c>
      <c r="F23" s="28">
        <v>34</v>
      </c>
      <c r="G23" s="18">
        <v>43</v>
      </c>
      <c r="H23" s="288">
        <v>0</v>
      </c>
      <c r="I23" s="144" t="s">
        <v>387</v>
      </c>
      <c r="J23" s="222">
        <f t="shared" si="2"/>
        <v>77</v>
      </c>
      <c r="K23" s="224">
        <f t="shared" si="1"/>
        <v>13</v>
      </c>
      <c r="L23" s="105" t="s">
        <v>418</v>
      </c>
    </row>
    <row r="24" spans="2:12" ht="16.149999999999999" customHeight="1" x14ac:dyDescent="0.2">
      <c r="B24" s="45">
        <v>17</v>
      </c>
      <c r="C24" s="228">
        <v>8</v>
      </c>
      <c r="D24" s="220" t="str">
        <f>'Team Master Sheet'!$B$114</f>
        <v>Newmont Gold Corp.</v>
      </c>
      <c r="E24" s="217" t="str">
        <f>'Team Master Sheet'!$B$133</f>
        <v>CC&amp;V Team Black</v>
      </c>
      <c r="F24" s="28">
        <v>27</v>
      </c>
      <c r="G24" s="18">
        <v>38</v>
      </c>
      <c r="H24" s="288">
        <v>0</v>
      </c>
      <c r="I24" s="144" t="s">
        <v>399</v>
      </c>
      <c r="J24" s="222">
        <f t="shared" si="2"/>
        <v>65</v>
      </c>
      <c r="K24" s="224">
        <f t="shared" si="1"/>
        <v>12</v>
      </c>
      <c r="L24" s="105" t="s">
        <v>418</v>
      </c>
    </row>
    <row r="25" spans="2:12" ht="16.149999999999999" customHeight="1" x14ac:dyDescent="0.2">
      <c r="B25" s="45">
        <v>18</v>
      </c>
      <c r="C25" s="228">
        <v>1</v>
      </c>
      <c r="D25" s="220" t="str">
        <f>'Team Master Sheet'!$E$114</f>
        <v>Climax Molybdenum</v>
      </c>
      <c r="E25" s="217" t="str">
        <f>'Team Master Sheet'!$E$133</f>
        <v>Climax Mine Rescue</v>
      </c>
      <c r="F25" s="28">
        <v>24</v>
      </c>
      <c r="G25" s="18">
        <v>115</v>
      </c>
      <c r="H25" s="288">
        <v>30</v>
      </c>
      <c r="I25" s="144" t="s">
        <v>387</v>
      </c>
      <c r="J25" s="222">
        <f t="shared" si="2"/>
        <v>109</v>
      </c>
      <c r="K25" s="224">
        <f t="shared" si="1"/>
        <v>15</v>
      </c>
      <c r="L25" s="105" t="s">
        <v>418</v>
      </c>
    </row>
    <row r="26" spans="2:12" ht="16.149999999999999" customHeight="1" x14ac:dyDescent="0.2">
      <c r="B26" s="45">
        <v>19</v>
      </c>
      <c r="C26" s="228" t="s">
        <v>22</v>
      </c>
      <c r="D26" s="220" t="str">
        <f>'Team Master Sheet'!$H$114</f>
        <v>Mine 19</v>
      </c>
      <c r="E26" s="217" t="str">
        <f>'Team Master Sheet'!$H$133</f>
        <v>Team 19 1st Aid</v>
      </c>
      <c r="F26" s="284"/>
      <c r="G26" s="274">
        <v>2000</v>
      </c>
      <c r="H26" s="274"/>
      <c r="I26" s="285"/>
      <c r="J26" s="222">
        <f t="shared" si="2"/>
        <v>2000</v>
      </c>
      <c r="K26" s="224">
        <f t="shared" si="1"/>
        <v>19</v>
      </c>
    </row>
    <row r="27" spans="2:12" ht="16.149999999999999" customHeight="1" thickBot="1" x14ac:dyDescent="0.25">
      <c r="B27" s="165">
        <v>20</v>
      </c>
      <c r="C27" s="230" t="s">
        <v>22</v>
      </c>
      <c r="D27" s="221" t="str">
        <f>'Team Master Sheet'!$K$114</f>
        <v>Mine 20</v>
      </c>
      <c r="E27" s="218" t="str">
        <f>'Team Master Sheet'!$K$133</f>
        <v>Team 20 1st Aid</v>
      </c>
      <c r="F27" s="286"/>
      <c r="G27" s="275">
        <v>2000</v>
      </c>
      <c r="H27" s="275"/>
      <c r="I27" s="287"/>
      <c r="J27" s="225">
        <f t="shared" si="2"/>
        <v>2000</v>
      </c>
      <c r="K27" s="226">
        <f t="shared" si="1"/>
        <v>19</v>
      </c>
    </row>
    <row r="30" spans="2:12" ht="15" x14ac:dyDescent="0.2">
      <c r="B30" s="236" t="s">
        <v>392</v>
      </c>
    </row>
    <row r="32" spans="2:12" x14ac:dyDescent="0.2">
      <c r="F32"/>
    </row>
    <row r="33" spans="4:6" ht="20.25" x14ac:dyDescent="0.3">
      <c r="D33" s="386" t="s">
        <v>66</v>
      </c>
      <c r="E33" s="387"/>
      <c r="F33" s="387"/>
    </row>
  </sheetData>
  <sortState ref="D27:J40">
    <sortCondition ref="J26:J39"/>
  </sortState>
  <mergeCells count="12">
    <mergeCell ref="K6:K7"/>
    <mergeCell ref="B5:K5"/>
    <mergeCell ref="D33:F33"/>
    <mergeCell ref="J6:J7"/>
    <mergeCell ref="B6:B7"/>
    <mergeCell ref="C6:C7"/>
    <mergeCell ref="F6:F7"/>
    <mergeCell ref="G6:G7"/>
    <mergeCell ref="H6:H7"/>
    <mergeCell ref="I6:I7"/>
    <mergeCell ref="E6:E7"/>
    <mergeCell ref="D6:D7"/>
  </mergeCells>
  <printOptions horizontalCentered="1"/>
  <pageMargins left="0.17" right="0.17" top="0.75" bottom="0.75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fitToPage="1"/>
  </sheetPr>
  <dimension ref="A1:AX208"/>
  <sheetViews>
    <sheetView topLeftCell="A121" zoomScale="40" zoomScaleNormal="40" workbookViewId="0">
      <selection activeCell="U208" sqref="U208"/>
    </sheetView>
  </sheetViews>
  <sheetFormatPr defaultRowHeight="12.75" x14ac:dyDescent="0.2"/>
  <cols>
    <col min="1" max="1" width="10.140625" customWidth="1"/>
    <col min="2" max="8" width="10.7109375" customWidth="1"/>
    <col min="9" max="9" width="7" customWidth="1"/>
    <col min="10" max="10" width="5.85546875" customWidth="1"/>
    <col min="12" max="12" width="10.140625" customWidth="1"/>
    <col min="13" max="19" width="10.7109375" customWidth="1"/>
    <col min="20" max="20" width="6.42578125" customWidth="1"/>
    <col min="21" max="21" width="5.85546875" customWidth="1"/>
    <col min="23" max="23" width="10.28515625" customWidth="1"/>
    <col min="24" max="30" width="10.7109375" customWidth="1"/>
    <col min="31" max="31" width="6" customWidth="1"/>
    <col min="32" max="32" width="5.85546875" customWidth="1"/>
    <col min="34" max="34" width="10.42578125" customWidth="1"/>
    <col min="35" max="41" width="10.7109375" customWidth="1"/>
    <col min="42" max="42" width="5.7109375" customWidth="1"/>
    <col min="43" max="43" width="6" customWidth="1"/>
    <col min="47" max="47" width="11" customWidth="1"/>
  </cols>
  <sheetData>
    <row r="1" spans="1:50" ht="23.25" x14ac:dyDescent="0.35">
      <c r="A1" s="113" t="s">
        <v>16</v>
      </c>
    </row>
    <row r="2" spans="1:50" ht="15.75" x14ac:dyDescent="0.25">
      <c r="B2" s="433" t="s">
        <v>66</v>
      </c>
      <c r="C2" s="434"/>
      <c r="D2" s="434"/>
      <c r="E2" s="435"/>
      <c r="F2" s="435"/>
      <c r="M2" s="433" t="s">
        <v>66</v>
      </c>
      <c r="N2" s="434"/>
      <c r="O2" s="434"/>
      <c r="P2" s="435"/>
      <c r="Q2" s="435"/>
      <c r="Y2" s="433" t="s">
        <v>66</v>
      </c>
      <c r="Z2" s="434"/>
      <c r="AA2" s="434"/>
      <c r="AB2" s="435"/>
      <c r="AC2" s="435"/>
      <c r="AJ2" s="430" t="s">
        <v>66</v>
      </c>
      <c r="AK2" s="431"/>
      <c r="AL2" s="431"/>
      <c r="AM2" s="432"/>
      <c r="AN2" s="432"/>
    </row>
    <row r="3" spans="1:50" ht="13.5" thickBot="1" x14ac:dyDescent="0.25"/>
    <row r="4" spans="1:50" ht="13.5" thickBot="1" x14ac:dyDescent="0.25">
      <c r="B4" s="413" t="s">
        <v>16</v>
      </c>
      <c r="C4" s="414"/>
      <c r="D4" s="414"/>
      <c r="E4" s="414"/>
      <c r="F4" s="414"/>
      <c r="G4" s="414"/>
      <c r="H4" s="415"/>
      <c r="I4" s="411">
        <f>I39</f>
        <v>0</v>
      </c>
      <c r="J4" s="1"/>
      <c r="M4" s="413" t="s">
        <v>16</v>
      </c>
      <c r="N4" s="414"/>
      <c r="O4" s="414"/>
      <c r="P4" s="414"/>
      <c r="Q4" s="414"/>
      <c r="R4" s="414"/>
      <c r="S4" s="415"/>
      <c r="T4" s="411">
        <f>T39</f>
        <v>3</v>
      </c>
      <c r="U4" s="1"/>
      <c r="X4" s="413" t="s">
        <v>16</v>
      </c>
      <c r="Y4" s="414"/>
      <c r="Z4" s="414"/>
      <c r="AA4" s="414"/>
      <c r="AB4" s="414"/>
      <c r="AC4" s="414"/>
      <c r="AD4" s="415"/>
      <c r="AE4" s="411">
        <f>AE39</f>
        <v>44</v>
      </c>
      <c r="AF4" s="1"/>
      <c r="AI4" s="413" t="s">
        <v>16</v>
      </c>
      <c r="AJ4" s="414"/>
      <c r="AK4" s="414"/>
      <c r="AL4" s="414"/>
      <c r="AM4" s="414"/>
      <c r="AN4" s="414"/>
      <c r="AO4" s="415"/>
      <c r="AP4" s="411">
        <f>AP39</f>
        <v>26</v>
      </c>
      <c r="AQ4" s="1"/>
    </row>
    <row r="5" spans="1:50" ht="13.5" customHeight="1" thickBot="1" x14ac:dyDescent="0.25">
      <c r="B5" s="334" t="str">
        <f>'Team Master Sheet'!$B$7</f>
        <v>Henderson Blue</v>
      </c>
      <c r="C5" s="426"/>
      <c r="D5" s="426"/>
      <c r="E5" s="426"/>
      <c r="F5" s="426"/>
      <c r="G5" s="426"/>
      <c r="H5" s="415"/>
      <c r="I5" s="412"/>
      <c r="J5" s="1"/>
      <c r="M5" s="427" t="str">
        <f>'Team Master Sheet'!E7</f>
        <v>Henderson Red</v>
      </c>
      <c r="N5" s="428"/>
      <c r="O5" s="428"/>
      <c r="P5" s="428"/>
      <c r="Q5" s="428"/>
      <c r="R5" s="428"/>
      <c r="S5" s="415"/>
      <c r="T5" s="412"/>
      <c r="U5" s="1"/>
      <c r="X5" s="427" t="str">
        <f>'Team Master Sheet'!$H$7</f>
        <v>Solvay Blue</v>
      </c>
      <c r="Y5" s="428"/>
      <c r="Z5" s="428"/>
      <c r="AA5" s="428"/>
      <c r="AB5" s="428"/>
      <c r="AC5" s="428"/>
      <c r="AD5" s="415"/>
      <c r="AE5" s="412"/>
      <c r="AF5" s="1"/>
      <c r="AI5" s="427" t="str">
        <f>'Team Master Sheet'!$K$7</f>
        <v>Solvay Silver</v>
      </c>
      <c r="AJ5" s="428"/>
      <c r="AK5" s="428"/>
      <c r="AL5" s="428"/>
      <c r="AM5" s="428"/>
      <c r="AN5" s="428"/>
      <c r="AO5" s="415"/>
      <c r="AP5" s="412"/>
      <c r="AQ5" s="1"/>
      <c r="AU5" s="402" t="s">
        <v>106</v>
      </c>
      <c r="AV5" s="438"/>
      <c r="AW5" s="438"/>
      <c r="AX5" s="415"/>
    </row>
    <row r="6" spans="1:50" ht="13.5" customHeight="1" thickBot="1" x14ac:dyDescent="0.25">
      <c r="A6" s="422" t="s">
        <v>17</v>
      </c>
      <c r="B6" s="424" t="str">
        <f>'Team Master Sheet'!B12</f>
        <v>Chris Schumann</v>
      </c>
      <c r="C6" s="416" t="str">
        <f>'Team Master Sheet'!B13</f>
        <v>Gabe Brecht</v>
      </c>
      <c r="D6" s="416" t="str">
        <f>'Team Master Sheet'!B14</f>
        <v>Matt Aptt</v>
      </c>
      <c r="E6" s="416" t="str">
        <f>'Team Master Sheet'!B15</f>
        <v>Jared Hayward</v>
      </c>
      <c r="F6" s="416" t="str">
        <f>'Team Master Sheet'!B16</f>
        <v>Ricky Vanduyn</v>
      </c>
      <c r="G6" s="418" t="str">
        <f>'Team Master Sheet'!B17</f>
        <v>Scott Pennell</v>
      </c>
      <c r="H6" s="420" t="str">
        <f>'Team Master Sheet'!$B$18</f>
        <v>Miles Saracino</v>
      </c>
      <c r="I6" s="1"/>
      <c r="J6" s="1"/>
      <c r="L6" s="436" t="s">
        <v>17</v>
      </c>
      <c r="M6" s="405" t="str">
        <f>'Team Master Sheet'!E12</f>
        <v>Ande Michaelis</v>
      </c>
      <c r="N6" s="405" t="str">
        <f>'Team Master Sheet'!E13</f>
        <v>Jennifer Van Voorst</v>
      </c>
      <c r="O6" s="405" t="str">
        <f>'Team Master Sheet'!E14</f>
        <v>Kyle Rhone</v>
      </c>
      <c r="P6" s="405" t="str">
        <f>'Team Master Sheet'!E15</f>
        <v>Neal Wolfe</v>
      </c>
      <c r="Q6" s="405" t="str">
        <f>'Team Master Sheet'!E16</f>
        <v>Porter Noble</v>
      </c>
      <c r="R6" s="405" t="str">
        <f>'Team Master Sheet'!E17</f>
        <v>Tom Clark</v>
      </c>
      <c r="S6" s="407" t="str">
        <f>'Team Master Sheet'!E18</f>
        <v>John Munoz</v>
      </c>
      <c r="T6" s="1"/>
      <c r="U6" s="1"/>
      <c r="W6" s="409" t="s">
        <v>17</v>
      </c>
      <c r="X6" s="405" t="str">
        <f>'Team Master Sheet'!H12</f>
        <v>Gerald Marfield</v>
      </c>
      <c r="Y6" s="405" t="str">
        <f>'Team Master Sheet'!H13</f>
        <v>Casey Sellof</v>
      </c>
      <c r="Z6" s="405" t="str">
        <f>'Team Master Sheet'!H14</f>
        <v>Hank Schoengarth</v>
      </c>
      <c r="AA6" s="405" t="str">
        <f>'Team Master Sheet'!H15</f>
        <v>Jason Wadsworth</v>
      </c>
      <c r="AB6" s="405" t="str">
        <f>'Team Master Sheet'!H16</f>
        <v>Richard Dolezal</v>
      </c>
      <c r="AC6" s="405" t="str">
        <f>'Team Master Sheet'!H17</f>
        <v>Dan Linford</v>
      </c>
      <c r="AD6" s="407" t="str">
        <f>'Team Master Sheet'!H18</f>
        <v>Lou Mele</v>
      </c>
      <c r="AE6" s="1"/>
      <c r="AF6" s="1"/>
      <c r="AH6" s="409" t="s">
        <v>17</v>
      </c>
      <c r="AI6" s="405" t="str">
        <f>'Team Master Sheet'!K12</f>
        <v>Joe Thompson</v>
      </c>
      <c r="AJ6" s="405" t="str">
        <f>'Team Master Sheet'!K13</f>
        <v>Chad Rawlings</v>
      </c>
      <c r="AK6" s="405" t="str">
        <f>'Team Master Sheet'!K14</f>
        <v>Jamie Castillon</v>
      </c>
      <c r="AL6" s="405" t="str">
        <f>'Team Master Sheet'!K15</f>
        <v>Jamie McGillis</v>
      </c>
      <c r="AM6" s="405" t="str">
        <f>'Team Master Sheet'!K16</f>
        <v>Larry Hickerson</v>
      </c>
      <c r="AN6" s="405" t="str">
        <f>'Team Master Sheet'!K17</f>
        <v>David Rae</v>
      </c>
      <c r="AO6" s="407" t="str">
        <f>'Team Master Sheet'!K18</f>
        <v>Dan Paoli</v>
      </c>
      <c r="AP6" s="1"/>
      <c r="AQ6" s="1"/>
      <c r="AU6" s="106" t="s">
        <v>17</v>
      </c>
      <c r="AV6" s="402" t="s">
        <v>108</v>
      </c>
      <c r="AW6" s="403"/>
      <c r="AX6" s="404"/>
    </row>
    <row r="7" spans="1:50" ht="13.5" thickBot="1" x14ac:dyDescent="0.25">
      <c r="A7" s="429"/>
      <c r="B7" s="425"/>
      <c r="C7" s="417"/>
      <c r="D7" s="417"/>
      <c r="E7" s="417"/>
      <c r="F7" s="417"/>
      <c r="G7" s="419"/>
      <c r="H7" s="421"/>
      <c r="I7" s="59" t="s">
        <v>10</v>
      </c>
      <c r="J7" s="59" t="s">
        <v>11</v>
      </c>
      <c r="L7" s="437"/>
      <c r="M7" s="406"/>
      <c r="N7" s="406"/>
      <c r="O7" s="406"/>
      <c r="P7" s="406"/>
      <c r="Q7" s="406"/>
      <c r="R7" s="406"/>
      <c r="S7" s="408"/>
      <c r="T7" s="59" t="s">
        <v>10</v>
      </c>
      <c r="U7" s="59" t="s">
        <v>11</v>
      </c>
      <c r="W7" s="410"/>
      <c r="X7" s="406"/>
      <c r="Y7" s="406"/>
      <c r="Z7" s="406"/>
      <c r="AA7" s="406"/>
      <c r="AB7" s="406"/>
      <c r="AC7" s="406"/>
      <c r="AD7" s="408"/>
      <c r="AE7" s="59" t="s">
        <v>10</v>
      </c>
      <c r="AF7" s="59" t="s">
        <v>11</v>
      </c>
      <c r="AH7" s="410"/>
      <c r="AI7" s="406"/>
      <c r="AJ7" s="406"/>
      <c r="AK7" s="406"/>
      <c r="AL7" s="406"/>
      <c r="AM7" s="406"/>
      <c r="AN7" s="406"/>
      <c r="AO7" s="408"/>
      <c r="AP7" s="59" t="s">
        <v>10</v>
      </c>
      <c r="AQ7" s="59" t="s">
        <v>11</v>
      </c>
      <c r="AU7" s="107"/>
      <c r="AV7" s="59" t="s">
        <v>10</v>
      </c>
      <c r="AW7" s="85" t="s">
        <v>11</v>
      </c>
      <c r="AX7" s="86" t="s">
        <v>107</v>
      </c>
    </row>
    <row r="8" spans="1:50" x14ac:dyDescent="0.2">
      <c r="A8" s="54">
        <v>1</v>
      </c>
      <c r="B8" s="30"/>
      <c r="C8" s="30"/>
      <c r="D8" s="30"/>
      <c r="E8" s="30"/>
      <c r="F8" s="30"/>
      <c r="G8" s="30"/>
      <c r="H8" s="34"/>
      <c r="I8" s="60">
        <f>COUNTIF(B8:G8,$B$40)</f>
        <v>0</v>
      </c>
      <c r="J8" s="60">
        <f>COUNTIF(B8:G8,$B$41)</f>
        <v>0</v>
      </c>
      <c r="L8" s="54">
        <v>1</v>
      </c>
      <c r="M8" s="39" t="s">
        <v>13</v>
      </c>
      <c r="N8" s="39" t="s">
        <v>13</v>
      </c>
      <c r="O8" s="39" t="s">
        <v>12</v>
      </c>
      <c r="P8" s="39" t="s">
        <v>12</v>
      </c>
      <c r="Q8" s="39" t="s">
        <v>12</v>
      </c>
      <c r="R8" s="39" t="s">
        <v>13</v>
      </c>
      <c r="S8" s="34"/>
      <c r="T8" s="60">
        <f>COUNTIF(M8:R8,$M$40)</f>
        <v>3</v>
      </c>
      <c r="U8" s="60">
        <f>COUNTIF(M8:R8,$M$41)</f>
        <v>3</v>
      </c>
      <c r="W8" s="54">
        <v>1</v>
      </c>
      <c r="X8" s="39" t="s">
        <v>13</v>
      </c>
      <c r="Y8" s="39" t="s">
        <v>13</v>
      </c>
      <c r="Z8" s="39" t="s">
        <v>12</v>
      </c>
      <c r="AA8" s="39" t="s">
        <v>13</v>
      </c>
      <c r="AB8" s="39" t="s">
        <v>13</v>
      </c>
      <c r="AC8" s="39" t="s">
        <v>13</v>
      </c>
      <c r="AD8" s="34"/>
      <c r="AE8" s="60">
        <f>COUNTIF(X8:AC8,$X$40)</f>
        <v>1</v>
      </c>
      <c r="AF8" s="60">
        <f>COUNTIF(X8:AC8,$X$41)</f>
        <v>5</v>
      </c>
      <c r="AH8" s="54">
        <v>1</v>
      </c>
      <c r="AI8" s="39" t="s">
        <v>12</v>
      </c>
      <c r="AJ8" s="31" t="s">
        <v>12</v>
      </c>
      <c r="AK8" s="39" t="s">
        <v>12</v>
      </c>
      <c r="AL8" s="39" t="s">
        <v>12</v>
      </c>
      <c r="AM8" s="39" t="s">
        <v>12</v>
      </c>
      <c r="AN8" s="39" t="s">
        <v>13</v>
      </c>
      <c r="AO8" s="34"/>
      <c r="AP8" s="60">
        <f>COUNTIF(AI8:AN8,$AI$40)</f>
        <v>5</v>
      </c>
      <c r="AQ8" s="60">
        <f>COUNTIF(AI8:AN8,$AI$41)</f>
        <v>1</v>
      </c>
      <c r="AU8" s="82">
        <v>1</v>
      </c>
      <c r="AV8" s="83">
        <f t="shared" ref="AV8:AV37" si="0">SUM(I8,T8,AE8,AP8,I49,T49,AE49,AP49,I90,T90,AE90,AP90,I131,T131,AE131,AP131,I172,T172,AE172,AP172)</f>
        <v>51</v>
      </c>
      <c r="AW8" s="84">
        <f t="shared" ref="AW8:AW37" si="1">SUM(J8,U8,AF8,AQ8,J49,U49,AF49,AQ49,J90,U90,AF90,AQ90,J131,U131,AF131,AQ131,J172,U172,AF172,AQ172)</f>
        <v>27</v>
      </c>
      <c r="AX8" s="87">
        <f t="shared" ref="AX8:AX37" si="2">((AW8/(AV8+AW8)))</f>
        <v>0.34615384615384615</v>
      </c>
    </row>
    <row r="9" spans="1:50" x14ac:dyDescent="0.2">
      <c r="A9" s="55">
        <v>2</v>
      </c>
      <c r="B9" s="31"/>
      <c r="C9" s="31"/>
      <c r="D9" s="31"/>
      <c r="E9" s="31"/>
      <c r="F9" s="31"/>
      <c r="G9" s="31"/>
      <c r="H9" s="35"/>
      <c r="I9" s="60">
        <f t="shared" ref="I9:I37" si="3">COUNTIF(B9:G9,$B$40)</f>
        <v>0</v>
      </c>
      <c r="J9" s="60">
        <f t="shared" ref="J9:J37" si="4">COUNTIF(B9:G9,$B$41)</f>
        <v>0</v>
      </c>
      <c r="L9" s="55">
        <v>2</v>
      </c>
      <c r="M9" s="31"/>
      <c r="N9" s="31"/>
      <c r="O9" s="31"/>
      <c r="P9" s="31"/>
      <c r="Q9" s="31"/>
      <c r="R9" s="31"/>
      <c r="S9" s="35"/>
      <c r="T9" s="60">
        <f t="shared" ref="T9:T37" si="5">COUNTIF(M9:R9,$M$40)</f>
        <v>0</v>
      </c>
      <c r="U9" s="60">
        <f t="shared" ref="U9:U37" si="6">COUNTIF(M9:R9,$M$41)</f>
        <v>0</v>
      </c>
      <c r="W9" s="55">
        <v>2</v>
      </c>
      <c r="X9" s="31" t="s">
        <v>13</v>
      </c>
      <c r="Y9" s="31" t="s">
        <v>12</v>
      </c>
      <c r="Z9" s="31" t="s">
        <v>13</v>
      </c>
      <c r="AA9" s="31" t="s">
        <v>12</v>
      </c>
      <c r="AB9" s="31" t="s">
        <v>13</v>
      </c>
      <c r="AC9" s="31" t="s">
        <v>12</v>
      </c>
      <c r="AD9" s="35"/>
      <c r="AE9" s="60">
        <f t="shared" ref="AE9:AE37" si="7">COUNTIF(X9:AC9,$X$40)</f>
        <v>3</v>
      </c>
      <c r="AF9" s="60">
        <f t="shared" ref="AF9:AF37" si="8">COUNTIF(X9:AC9,$X$41)</f>
        <v>3</v>
      </c>
      <c r="AH9" s="55">
        <v>2</v>
      </c>
      <c r="AI9" s="31" t="s">
        <v>12</v>
      </c>
      <c r="AJ9" s="31" t="s">
        <v>12</v>
      </c>
      <c r="AK9" s="31" t="s">
        <v>12</v>
      </c>
      <c r="AL9" s="39" t="s">
        <v>12</v>
      </c>
      <c r="AM9" s="31" t="s">
        <v>13</v>
      </c>
      <c r="AN9" s="31" t="s">
        <v>12</v>
      </c>
      <c r="AO9" s="35"/>
      <c r="AP9" s="60">
        <f t="shared" ref="AP9:AP37" si="9">COUNTIF(AI9:AN9,$AI$40)</f>
        <v>5</v>
      </c>
      <c r="AQ9" s="60">
        <f t="shared" ref="AQ9:AQ37" si="10">COUNTIF(AI9:AN9,$AI$41)</f>
        <v>1</v>
      </c>
      <c r="AU9" s="50">
        <v>2</v>
      </c>
      <c r="AV9" s="77">
        <f t="shared" si="0"/>
        <v>46</v>
      </c>
      <c r="AW9" s="76">
        <f t="shared" si="1"/>
        <v>26</v>
      </c>
      <c r="AX9" s="80">
        <f t="shared" si="2"/>
        <v>0.3611111111111111</v>
      </c>
    </row>
    <row r="10" spans="1:50" x14ac:dyDescent="0.2">
      <c r="A10" s="55">
        <v>3</v>
      </c>
      <c r="B10" s="31"/>
      <c r="C10" s="31"/>
      <c r="D10" s="31"/>
      <c r="E10" s="31"/>
      <c r="F10" s="31"/>
      <c r="G10" s="31"/>
      <c r="H10" s="35"/>
      <c r="I10" s="60">
        <f t="shared" si="3"/>
        <v>0</v>
      </c>
      <c r="J10" s="60">
        <f t="shared" si="4"/>
        <v>0</v>
      </c>
      <c r="L10" s="55">
        <v>3</v>
      </c>
      <c r="M10" s="31"/>
      <c r="N10" s="31"/>
      <c r="O10" s="31"/>
      <c r="P10" s="31"/>
      <c r="Q10" s="31"/>
      <c r="R10" s="31"/>
      <c r="S10" s="35"/>
      <c r="T10" s="60">
        <f t="shared" si="5"/>
        <v>0</v>
      </c>
      <c r="U10" s="60">
        <f t="shared" si="6"/>
        <v>0</v>
      </c>
      <c r="W10" s="55">
        <v>3</v>
      </c>
      <c r="X10" s="31" t="s">
        <v>13</v>
      </c>
      <c r="Y10" s="31" t="s">
        <v>12</v>
      </c>
      <c r="Z10" s="31" t="s">
        <v>12</v>
      </c>
      <c r="AA10" s="31" t="s">
        <v>12</v>
      </c>
      <c r="AB10" s="31" t="s">
        <v>12</v>
      </c>
      <c r="AC10" s="31" t="s">
        <v>12</v>
      </c>
      <c r="AD10" s="35"/>
      <c r="AE10" s="60">
        <f t="shared" si="7"/>
        <v>5</v>
      </c>
      <c r="AF10" s="60">
        <f t="shared" si="8"/>
        <v>1</v>
      </c>
      <c r="AH10" s="55">
        <v>3</v>
      </c>
      <c r="AI10" s="31" t="s">
        <v>13</v>
      </c>
      <c r="AJ10" s="31" t="s">
        <v>12</v>
      </c>
      <c r="AK10" s="31" t="s">
        <v>12</v>
      </c>
      <c r="AL10" s="39" t="s">
        <v>12</v>
      </c>
      <c r="AM10" s="31" t="s">
        <v>12</v>
      </c>
      <c r="AN10" s="31" t="s">
        <v>12</v>
      </c>
      <c r="AO10" s="35"/>
      <c r="AP10" s="60">
        <f t="shared" si="9"/>
        <v>5</v>
      </c>
      <c r="AQ10" s="60">
        <f t="shared" si="10"/>
        <v>1</v>
      </c>
      <c r="AU10" s="50">
        <v>3</v>
      </c>
      <c r="AV10" s="77">
        <f t="shared" si="0"/>
        <v>52</v>
      </c>
      <c r="AW10" s="76">
        <f t="shared" si="1"/>
        <v>20</v>
      </c>
      <c r="AX10" s="80">
        <f t="shared" si="2"/>
        <v>0.27777777777777779</v>
      </c>
    </row>
    <row r="11" spans="1:50" x14ac:dyDescent="0.2">
      <c r="A11" s="55">
        <v>4</v>
      </c>
      <c r="B11" s="31"/>
      <c r="C11" s="31"/>
      <c r="D11" s="31"/>
      <c r="E11" s="31"/>
      <c r="F11" s="31"/>
      <c r="G11" s="31"/>
      <c r="H11" s="35"/>
      <c r="I11" s="60">
        <f t="shared" si="3"/>
        <v>0</v>
      </c>
      <c r="J11" s="60">
        <f t="shared" si="4"/>
        <v>0</v>
      </c>
      <c r="L11" s="55">
        <v>4</v>
      </c>
      <c r="M11" s="31"/>
      <c r="N11" s="31"/>
      <c r="O11" s="31"/>
      <c r="P11" s="31"/>
      <c r="Q11" s="31"/>
      <c r="R11" s="31"/>
      <c r="S11" s="35"/>
      <c r="T11" s="60">
        <f t="shared" si="5"/>
        <v>0</v>
      </c>
      <c r="U11" s="60">
        <f t="shared" si="6"/>
        <v>0</v>
      </c>
      <c r="W11" s="55">
        <v>4</v>
      </c>
      <c r="X11" s="31" t="s">
        <v>12</v>
      </c>
      <c r="Y11" s="31" t="s">
        <v>12</v>
      </c>
      <c r="Z11" s="31" t="s">
        <v>12</v>
      </c>
      <c r="AA11" s="31" t="s">
        <v>12</v>
      </c>
      <c r="AB11" s="31" t="s">
        <v>12</v>
      </c>
      <c r="AC11" s="31" t="s">
        <v>12</v>
      </c>
      <c r="AD11" s="35"/>
      <c r="AE11" s="60">
        <f t="shared" si="7"/>
        <v>6</v>
      </c>
      <c r="AF11" s="60">
        <f t="shared" si="8"/>
        <v>0</v>
      </c>
      <c r="AH11" s="55">
        <v>4</v>
      </c>
      <c r="AI11" s="31" t="s">
        <v>12</v>
      </c>
      <c r="AJ11" s="31" t="s">
        <v>12</v>
      </c>
      <c r="AK11" s="31" t="s">
        <v>12</v>
      </c>
      <c r="AL11" s="39" t="s">
        <v>12</v>
      </c>
      <c r="AM11" s="31" t="s">
        <v>12</v>
      </c>
      <c r="AN11" s="31" t="s">
        <v>12</v>
      </c>
      <c r="AO11" s="35"/>
      <c r="AP11" s="60">
        <f t="shared" si="9"/>
        <v>6</v>
      </c>
      <c r="AQ11" s="60">
        <f t="shared" si="10"/>
        <v>0</v>
      </c>
      <c r="AU11" s="50">
        <v>4</v>
      </c>
      <c r="AV11" s="77">
        <f t="shared" si="0"/>
        <v>72</v>
      </c>
      <c r="AW11" s="76">
        <f t="shared" si="1"/>
        <v>0</v>
      </c>
      <c r="AX11" s="80">
        <f t="shared" si="2"/>
        <v>0</v>
      </c>
    </row>
    <row r="12" spans="1:50" x14ac:dyDescent="0.2">
      <c r="A12" s="55">
        <v>5</v>
      </c>
      <c r="B12" s="31"/>
      <c r="C12" s="31"/>
      <c r="D12" s="31"/>
      <c r="E12" s="31"/>
      <c r="F12" s="31"/>
      <c r="G12" s="31"/>
      <c r="H12" s="35"/>
      <c r="I12" s="60">
        <f t="shared" si="3"/>
        <v>0</v>
      </c>
      <c r="J12" s="60">
        <f t="shared" si="4"/>
        <v>0</v>
      </c>
      <c r="L12" s="55">
        <v>5</v>
      </c>
      <c r="M12" s="31"/>
      <c r="N12" s="31"/>
      <c r="O12" s="31"/>
      <c r="P12" s="31"/>
      <c r="Q12" s="31"/>
      <c r="R12" s="31"/>
      <c r="S12" s="35"/>
      <c r="T12" s="60">
        <f t="shared" si="5"/>
        <v>0</v>
      </c>
      <c r="U12" s="60">
        <f t="shared" si="6"/>
        <v>0</v>
      </c>
      <c r="W12" s="55">
        <v>5</v>
      </c>
      <c r="X12" s="31" t="s">
        <v>12</v>
      </c>
      <c r="Y12" s="31" t="s">
        <v>12</v>
      </c>
      <c r="Z12" s="31" t="s">
        <v>12</v>
      </c>
      <c r="AA12" s="31" t="s">
        <v>12</v>
      </c>
      <c r="AB12" s="31" t="s">
        <v>12</v>
      </c>
      <c r="AC12" s="31" t="s">
        <v>12</v>
      </c>
      <c r="AD12" s="35"/>
      <c r="AE12" s="60">
        <f t="shared" si="7"/>
        <v>6</v>
      </c>
      <c r="AF12" s="60">
        <f t="shared" si="8"/>
        <v>0</v>
      </c>
      <c r="AH12" s="55">
        <v>5</v>
      </c>
      <c r="AI12" s="31" t="s">
        <v>12</v>
      </c>
      <c r="AJ12" s="31" t="s">
        <v>12</v>
      </c>
      <c r="AK12" s="31" t="s">
        <v>12</v>
      </c>
      <c r="AL12" s="39" t="s">
        <v>12</v>
      </c>
      <c r="AM12" s="31" t="s">
        <v>12</v>
      </c>
      <c r="AN12" s="31" t="s">
        <v>12</v>
      </c>
      <c r="AO12" s="35"/>
      <c r="AP12" s="60">
        <f t="shared" si="9"/>
        <v>6</v>
      </c>
      <c r="AQ12" s="60">
        <f t="shared" si="10"/>
        <v>0</v>
      </c>
      <c r="AU12" s="50">
        <v>5</v>
      </c>
      <c r="AV12" s="77">
        <f t="shared" si="0"/>
        <v>69</v>
      </c>
      <c r="AW12" s="76">
        <f t="shared" si="1"/>
        <v>3</v>
      </c>
      <c r="AX12" s="80">
        <f t="shared" si="2"/>
        <v>4.1666666666666664E-2</v>
      </c>
    </row>
    <row r="13" spans="1:50" x14ac:dyDescent="0.2">
      <c r="A13" s="55">
        <v>6</v>
      </c>
      <c r="B13" s="31"/>
      <c r="C13" s="31"/>
      <c r="D13" s="31"/>
      <c r="E13" s="31"/>
      <c r="F13" s="31"/>
      <c r="G13" s="31"/>
      <c r="H13" s="35"/>
      <c r="I13" s="60">
        <f t="shared" si="3"/>
        <v>0</v>
      </c>
      <c r="J13" s="60">
        <f t="shared" si="4"/>
        <v>0</v>
      </c>
      <c r="L13" s="55">
        <v>6</v>
      </c>
      <c r="M13" s="31"/>
      <c r="N13" s="31"/>
      <c r="O13" s="31"/>
      <c r="P13" s="31"/>
      <c r="Q13" s="31"/>
      <c r="R13" s="31"/>
      <c r="S13" s="35"/>
      <c r="T13" s="60">
        <f t="shared" si="5"/>
        <v>0</v>
      </c>
      <c r="U13" s="60">
        <f t="shared" si="6"/>
        <v>0</v>
      </c>
      <c r="W13" s="55">
        <v>6</v>
      </c>
      <c r="X13" s="31" t="s">
        <v>13</v>
      </c>
      <c r="Y13" s="31" t="s">
        <v>12</v>
      </c>
      <c r="Z13" s="31" t="s">
        <v>13</v>
      </c>
      <c r="AA13" s="31" t="s">
        <v>12</v>
      </c>
      <c r="AB13" s="31" t="s">
        <v>13</v>
      </c>
      <c r="AC13" s="31" t="s">
        <v>13</v>
      </c>
      <c r="AD13" s="35"/>
      <c r="AE13" s="60">
        <f t="shared" si="7"/>
        <v>2</v>
      </c>
      <c r="AF13" s="60">
        <f t="shared" si="8"/>
        <v>4</v>
      </c>
      <c r="AH13" s="55">
        <v>6</v>
      </c>
      <c r="AI13" s="31" t="s">
        <v>12</v>
      </c>
      <c r="AJ13" s="31" t="s">
        <v>12</v>
      </c>
      <c r="AK13" s="31" t="s">
        <v>12</v>
      </c>
      <c r="AL13" s="39" t="s">
        <v>12</v>
      </c>
      <c r="AM13" s="31" t="s">
        <v>12</v>
      </c>
      <c r="AN13" s="31" t="s">
        <v>12</v>
      </c>
      <c r="AO13" s="35"/>
      <c r="AP13" s="60">
        <f t="shared" si="9"/>
        <v>6</v>
      </c>
      <c r="AQ13" s="60">
        <f t="shared" si="10"/>
        <v>0</v>
      </c>
      <c r="AU13" s="50">
        <v>6</v>
      </c>
      <c r="AV13" s="77">
        <f t="shared" si="0"/>
        <v>51</v>
      </c>
      <c r="AW13" s="76">
        <f t="shared" si="1"/>
        <v>21</v>
      </c>
      <c r="AX13" s="80">
        <f t="shared" si="2"/>
        <v>0.29166666666666669</v>
      </c>
    </row>
    <row r="14" spans="1:50" x14ac:dyDescent="0.2">
      <c r="A14" s="55">
        <v>7</v>
      </c>
      <c r="B14" s="31"/>
      <c r="C14" s="31"/>
      <c r="D14" s="31"/>
      <c r="E14" s="31"/>
      <c r="F14" s="31"/>
      <c r="G14" s="31"/>
      <c r="H14" s="35"/>
      <c r="I14" s="60">
        <f t="shared" si="3"/>
        <v>0</v>
      </c>
      <c r="J14" s="60">
        <f t="shared" si="4"/>
        <v>0</v>
      </c>
      <c r="L14" s="55">
        <v>7</v>
      </c>
      <c r="M14" s="31"/>
      <c r="N14" s="31"/>
      <c r="O14" s="31"/>
      <c r="P14" s="31"/>
      <c r="Q14" s="31"/>
      <c r="R14" s="31"/>
      <c r="S14" s="35"/>
      <c r="T14" s="60">
        <f t="shared" si="5"/>
        <v>0</v>
      </c>
      <c r="U14" s="60">
        <f t="shared" si="6"/>
        <v>0</v>
      </c>
      <c r="W14" s="55">
        <v>7</v>
      </c>
      <c r="X14" s="31" t="s">
        <v>13</v>
      </c>
      <c r="Y14" s="31" t="s">
        <v>12</v>
      </c>
      <c r="Z14" s="31" t="s">
        <v>13</v>
      </c>
      <c r="AA14" s="31" t="s">
        <v>12</v>
      </c>
      <c r="AB14" s="31" t="s">
        <v>12</v>
      </c>
      <c r="AC14" s="31" t="s">
        <v>12</v>
      </c>
      <c r="AD14" s="35"/>
      <c r="AE14" s="60">
        <f t="shared" si="7"/>
        <v>4</v>
      </c>
      <c r="AF14" s="60">
        <f t="shared" si="8"/>
        <v>2</v>
      </c>
      <c r="AH14" s="55">
        <v>7</v>
      </c>
      <c r="AI14" s="31" t="s">
        <v>12</v>
      </c>
      <c r="AJ14" s="31" t="s">
        <v>12</v>
      </c>
      <c r="AK14" s="31" t="s">
        <v>13</v>
      </c>
      <c r="AL14" s="39" t="s">
        <v>12</v>
      </c>
      <c r="AM14" s="31" t="s">
        <v>12</v>
      </c>
      <c r="AN14" s="31" t="s">
        <v>12</v>
      </c>
      <c r="AO14" s="35"/>
      <c r="AP14" s="60">
        <f t="shared" si="9"/>
        <v>5</v>
      </c>
      <c r="AQ14" s="60">
        <f t="shared" si="10"/>
        <v>1</v>
      </c>
      <c r="AU14" s="50">
        <v>7</v>
      </c>
      <c r="AV14" s="77">
        <f t="shared" si="0"/>
        <v>57</v>
      </c>
      <c r="AW14" s="76">
        <f t="shared" si="1"/>
        <v>15</v>
      </c>
      <c r="AX14" s="80">
        <f t="shared" si="2"/>
        <v>0.20833333333333334</v>
      </c>
    </row>
    <row r="15" spans="1:50" x14ac:dyDescent="0.2">
      <c r="A15" s="55">
        <v>8</v>
      </c>
      <c r="B15" s="31"/>
      <c r="C15" s="31"/>
      <c r="D15" s="31"/>
      <c r="E15" s="31"/>
      <c r="F15" s="31"/>
      <c r="G15" s="31"/>
      <c r="H15" s="35"/>
      <c r="I15" s="60">
        <f t="shared" si="3"/>
        <v>0</v>
      </c>
      <c r="J15" s="60">
        <f t="shared" si="4"/>
        <v>0</v>
      </c>
      <c r="L15" s="55">
        <v>8</v>
      </c>
      <c r="M15" s="31"/>
      <c r="N15" s="31"/>
      <c r="O15" s="31"/>
      <c r="P15" s="31"/>
      <c r="Q15" s="31"/>
      <c r="R15" s="31"/>
      <c r="S15" s="35"/>
      <c r="T15" s="60">
        <f t="shared" si="5"/>
        <v>0</v>
      </c>
      <c r="U15" s="60">
        <f t="shared" si="6"/>
        <v>0</v>
      </c>
      <c r="W15" s="55">
        <v>8</v>
      </c>
      <c r="X15" s="31" t="s">
        <v>12</v>
      </c>
      <c r="Y15" s="31" t="s">
        <v>13</v>
      </c>
      <c r="Z15" s="31" t="s">
        <v>12</v>
      </c>
      <c r="AA15" s="31" t="s">
        <v>13</v>
      </c>
      <c r="AB15" s="31" t="s">
        <v>12</v>
      </c>
      <c r="AC15" s="31" t="s">
        <v>12</v>
      </c>
      <c r="AD15" s="35"/>
      <c r="AE15" s="60">
        <f t="shared" si="7"/>
        <v>4</v>
      </c>
      <c r="AF15" s="60">
        <f t="shared" si="8"/>
        <v>2</v>
      </c>
      <c r="AH15" s="55">
        <v>8</v>
      </c>
      <c r="AI15" s="31" t="s">
        <v>12</v>
      </c>
      <c r="AJ15" s="31" t="s">
        <v>12</v>
      </c>
      <c r="AK15" s="31" t="s">
        <v>12</v>
      </c>
      <c r="AL15" s="39" t="s">
        <v>12</v>
      </c>
      <c r="AM15" s="31" t="s">
        <v>12</v>
      </c>
      <c r="AN15" s="31" t="s">
        <v>12</v>
      </c>
      <c r="AO15" s="35"/>
      <c r="AP15" s="60">
        <f t="shared" si="9"/>
        <v>6</v>
      </c>
      <c r="AQ15" s="60">
        <f t="shared" si="10"/>
        <v>0</v>
      </c>
      <c r="AU15" s="50">
        <v>8</v>
      </c>
      <c r="AV15" s="77">
        <f t="shared" si="0"/>
        <v>57</v>
      </c>
      <c r="AW15" s="76">
        <f t="shared" si="1"/>
        <v>15</v>
      </c>
      <c r="AX15" s="80">
        <f t="shared" si="2"/>
        <v>0.20833333333333334</v>
      </c>
    </row>
    <row r="16" spans="1:50" x14ac:dyDescent="0.2">
      <c r="A16" s="55">
        <v>9</v>
      </c>
      <c r="B16" s="31"/>
      <c r="C16" s="31"/>
      <c r="D16" s="31"/>
      <c r="E16" s="31"/>
      <c r="F16" s="31"/>
      <c r="G16" s="31"/>
      <c r="H16" s="35"/>
      <c r="I16" s="60">
        <f t="shared" si="3"/>
        <v>0</v>
      </c>
      <c r="J16" s="60">
        <f t="shared" si="4"/>
        <v>0</v>
      </c>
      <c r="L16" s="55">
        <v>9</v>
      </c>
      <c r="M16" s="31"/>
      <c r="N16" s="31"/>
      <c r="O16" s="31"/>
      <c r="P16" s="31"/>
      <c r="Q16" s="31"/>
      <c r="R16" s="31"/>
      <c r="S16" s="35"/>
      <c r="T16" s="60">
        <f t="shared" si="5"/>
        <v>0</v>
      </c>
      <c r="U16" s="60">
        <f t="shared" si="6"/>
        <v>0</v>
      </c>
      <c r="W16" s="55">
        <v>9</v>
      </c>
      <c r="X16" s="31" t="s">
        <v>12</v>
      </c>
      <c r="Y16" s="31" t="s">
        <v>13</v>
      </c>
      <c r="Z16" s="31" t="s">
        <v>12</v>
      </c>
      <c r="AA16" s="31" t="s">
        <v>12</v>
      </c>
      <c r="AB16" s="31" t="s">
        <v>12</v>
      </c>
      <c r="AC16" s="31" t="s">
        <v>12</v>
      </c>
      <c r="AD16" s="35"/>
      <c r="AE16" s="60">
        <f t="shared" si="7"/>
        <v>5</v>
      </c>
      <c r="AF16" s="60">
        <f t="shared" si="8"/>
        <v>1</v>
      </c>
      <c r="AH16" s="55">
        <v>9</v>
      </c>
      <c r="AI16" s="31" t="s">
        <v>12</v>
      </c>
      <c r="AJ16" s="31" t="s">
        <v>12</v>
      </c>
      <c r="AK16" s="31" t="s">
        <v>12</v>
      </c>
      <c r="AL16" s="39" t="s">
        <v>12</v>
      </c>
      <c r="AM16" s="31" t="s">
        <v>12</v>
      </c>
      <c r="AN16" s="31" t="s">
        <v>13</v>
      </c>
      <c r="AO16" s="35"/>
      <c r="AP16" s="60">
        <f t="shared" si="9"/>
        <v>5</v>
      </c>
      <c r="AQ16" s="60">
        <f t="shared" si="10"/>
        <v>1</v>
      </c>
      <c r="AU16" s="50">
        <v>9</v>
      </c>
      <c r="AV16" s="77">
        <f t="shared" si="0"/>
        <v>65</v>
      </c>
      <c r="AW16" s="76">
        <f t="shared" si="1"/>
        <v>7</v>
      </c>
      <c r="AX16" s="80">
        <f t="shared" si="2"/>
        <v>9.7222222222222224E-2</v>
      </c>
    </row>
    <row r="17" spans="1:50" x14ac:dyDescent="0.2">
      <c r="A17" s="55">
        <v>10</v>
      </c>
      <c r="B17" s="31"/>
      <c r="C17" s="31"/>
      <c r="D17" s="31"/>
      <c r="E17" s="31"/>
      <c r="F17" s="31"/>
      <c r="G17" s="31"/>
      <c r="H17" s="35"/>
      <c r="I17" s="60">
        <f t="shared" si="3"/>
        <v>0</v>
      </c>
      <c r="J17" s="60">
        <f t="shared" si="4"/>
        <v>0</v>
      </c>
      <c r="L17" s="55">
        <v>10</v>
      </c>
      <c r="M17" s="31"/>
      <c r="N17" s="31"/>
      <c r="O17" s="31"/>
      <c r="P17" s="31"/>
      <c r="Q17" s="31"/>
      <c r="R17" s="31"/>
      <c r="S17" s="35"/>
      <c r="T17" s="60">
        <f t="shared" si="5"/>
        <v>0</v>
      </c>
      <c r="U17" s="60">
        <f t="shared" si="6"/>
        <v>0</v>
      </c>
      <c r="W17" s="55">
        <v>10</v>
      </c>
      <c r="X17" s="31" t="s">
        <v>12</v>
      </c>
      <c r="Y17" s="31" t="s">
        <v>13</v>
      </c>
      <c r="Z17" s="31" t="s">
        <v>12</v>
      </c>
      <c r="AA17" s="31" t="s">
        <v>12</v>
      </c>
      <c r="AB17" s="31" t="s">
        <v>12</v>
      </c>
      <c r="AC17" s="31" t="s">
        <v>12</v>
      </c>
      <c r="AD17" s="35"/>
      <c r="AE17" s="60">
        <f t="shared" si="7"/>
        <v>5</v>
      </c>
      <c r="AF17" s="60">
        <f t="shared" si="8"/>
        <v>1</v>
      </c>
      <c r="AH17" s="55">
        <v>10</v>
      </c>
      <c r="AI17" s="31" t="s">
        <v>12</v>
      </c>
      <c r="AJ17" s="31" t="s">
        <v>12</v>
      </c>
      <c r="AK17" s="31" t="s">
        <v>12</v>
      </c>
      <c r="AL17" s="39" t="s">
        <v>12</v>
      </c>
      <c r="AM17" s="31" t="s">
        <v>12</v>
      </c>
      <c r="AN17" s="31" t="s">
        <v>12</v>
      </c>
      <c r="AO17" s="35"/>
      <c r="AP17" s="60">
        <f t="shared" si="9"/>
        <v>6</v>
      </c>
      <c r="AQ17" s="60">
        <f t="shared" si="10"/>
        <v>0</v>
      </c>
      <c r="AU17" s="50">
        <v>10</v>
      </c>
      <c r="AV17" s="77">
        <f t="shared" si="0"/>
        <v>65</v>
      </c>
      <c r="AW17" s="76">
        <f t="shared" si="1"/>
        <v>7</v>
      </c>
      <c r="AX17" s="80">
        <f t="shared" si="2"/>
        <v>9.7222222222222224E-2</v>
      </c>
    </row>
    <row r="18" spans="1:50" x14ac:dyDescent="0.2">
      <c r="A18" s="55">
        <v>11</v>
      </c>
      <c r="B18" s="31"/>
      <c r="C18" s="31"/>
      <c r="D18" s="31"/>
      <c r="E18" s="31"/>
      <c r="F18" s="31"/>
      <c r="G18" s="31"/>
      <c r="H18" s="35"/>
      <c r="I18" s="60">
        <f t="shared" si="3"/>
        <v>0</v>
      </c>
      <c r="J18" s="60">
        <f t="shared" si="4"/>
        <v>0</v>
      </c>
      <c r="L18" s="55">
        <v>11</v>
      </c>
      <c r="M18" s="31"/>
      <c r="N18" s="31"/>
      <c r="O18" s="31"/>
      <c r="P18" s="31"/>
      <c r="Q18" s="31"/>
      <c r="R18" s="31"/>
      <c r="S18" s="35"/>
      <c r="T18" s="60">
        <f t="shared" si="5"/>
        <v>0</v>
      </c>
      <c r="U18" s="60">
        <f t="shared" si="6"/>
        <v>0</v>
      </c>
      <c r="W18" s="55">
        <v>11</v>
      </c>
      <c r="X18" s="31" t="s">
        <v>12</v>
      </c>
      <c r="Y18" s="31" t="s">
        <v>12</v>
      </c>
      <c r="Z18" s="31" t="s">
        <v>13</v>
      </c>
      <c r="AA18" s="31" t="s">
        <v>12</v>
      </c>
      <c r="AB18" s="31" t="s">
        <v>12</v>
      </c>
      <c r="AC18" s="31" t="s">
        <v>12</v>
      </c>
      <c r="AD18" s="35"/>
      <c r="AE18" s="60">
        <f t="shared" si="7"/>
        <v>5</v>
      </c>
      <c r="AF18" s="60">
        <f t="shared" si="8"/>
        <v>1</v>
      </c>
      <c r="AH18" s="55">
        <v>11</v>
      </c>
      <c r="AI18" s="31" t="s">
        <v>13</v>
      </c>
      <c r="AJ18" s="31" t="s">
        <v>12</v>
      </c>
      <c r="AK18" s="31" t="s">
        <v>13</v>
      </c>
      <c r="AL18" s="39" t="s">
        <v>12</v>
      </c>
      <c r="AM18" s="31" t="s">
        <v>12</v>
      </c>
      <c r="AN18" s="31" t="s">
        <v>12</v>
      </c>
      <c r="AO18" s="35"/>
      <c r="AP18" s="60">
        <f t="shared" si="9"/>
        <v>4</v>
      </c>
      <c r="AQ18" s="60">
        <f t="shared" si="10"/>
        <v>2</v>
      </c>
      <c r="AU18" s="50">
        <v>11</v>
      </c>
      <c r="AV18" s="77">
        <f t="shared" si="0"/>
        <v>58</v>
      </c>
      <c r="AW18" s="76">
        <f t="shared" si="1"/>
        <v>14</v>
      </c>
      <c r="AX18" s="80">
        <f t="shared" si="2"/>
        <v>0.19444444444444445</v>
      </c>
    </row>
    <row r="19" spans="1:50" x14ac:dyDescent="0.2">
      <c r="A19" s="55">
        <v>12</v>
      </c>
      <c r="B19" s="31"/>
      <c r="C19" s="31"/>
      <c r="D19" s="31"/>
      <c r="E19" s="31"/>
      <c r="F19" s="31"/>
      <c r="G19" s="31"/>
      <c r="H19" s="35"/>
      <c r="I19" s="60">
        <f t="shared" si="3"/>
        <v>0</v>
      </c>
      <c r="J19" s="60">
        <f t="shared" si="4"/>
        <v>0</v>
      </c>
      <c r="L19" s="55">
        <v>12</v>
      </c>
      <c r="M19" s="31"/>
      <c r="N19" s="31"/>
      <c r="O19" s="31"/>
      <c r="P19" s="31"/>
      <c r="Q19" s="31"/>
      <c r="R19" s="31"/>
      <c r="S19" s="35"/>
      <c r="T19" s="60">
        <f t="shared" si="5"/>
        <v>0</v>
      </c>
      <c r="U19" s="60">
        <f t="shared" si="6"/>
        <v>0</v>
      </c>
      <c r="W19" s="55">
        <v>12</v>
      </c>
      <c r="X19" s="31" t="s">
        <v>12</v>
      </c>
      <c r="Y19" s="31" t="s">
        <v>12</v>
      </c>
      <c r="Z19" s="31" t="s">
        <v>12</v>
      </c>
      <c r="AA19" s="31" t="s">
        <v>12</v>
      </c>
      <c r="AB19" s="31" t="s">
        <v>13</v>
      </c>
      <c r="AC19" s="31" t="s">
        <v>12</v>
      </c>
      <c r="AD19" s="35"/>
      <c r="AE19" s="60">
        <f t="shared" si="7"/>
        <v>5</v>
      </c>
      <c r="AF19" s="60">
        <f t="shared" si="8"/>
        <v>1</v>
      </c>
      <c r="AH19" s="55">
        <v>12</v>
      </c>
      <c r="AI19" s="31" t="s">
        <v>12</v>
      </c>
      <c r="AJ19" s="31" t="s">
        <v>12</v>
      </c>
      <c r="AK19" s="31" t="s">
        <v>12</v>
      </c>
      <c r="AL19" s="39" t="s">
        <v>12</v>
      </c>
      <c r="AM19" s="31" t="s">
        <v>13</v>
      </c>
      <c r="AN19" s="31" t="s">
        <v>13</v>
      </c>
      <c r="AO19" s="35"/>
      <c r="AP19" s="60">
        <f t="shared" si="9"/>
        <v>4</v>
      </c>
      <c r="AQ19" s="60">
        <f t="shared" si="10"/>
        <v>2</v>
      </c>
      <c r="AU19" s="50">
        <v>12</v>
      </c>
      <c r="AV19" s="77">
        <f t="shared" si="0"/>
        <v>52</v>
      </c>
      <c r="AW19" s="76">
        <f t="shared" si="1"/>
        <v>20</v>
      </c>
      <c r="AX19" s="80">
        <f t="shared" si="2"/>
        <v>0.27777777777777779</v>
      </c>
    </row>
    <row r="20" spans="1:50" x14ac:dyDescent="0.2">
      <c r="A20" s="55">
        <v>13</v>
      </c>
      <c r="B20" s="31"/>
      <c r="C20" s="31"/>
      <c r="D20" s="31"/>
      <c r="E20" s="31"/>
      <c r="F20" s="31"/>
      <c r="G20" s="31"/>
      <c r="H20" s="35"/>
      <c r="I20" s="60">
        <f t="shared" si="3"/>
        <v>0</v>
      </c>
      <c r="J20" s="60">
        <f t="shared" si="4"/>
        <v>0</v>
      </c>
      <c r="L20" s="55">
        <v>13</v>
      </c>
      <c r="M20" s="31"/>
      <c r="N20" s="31"/>
      <c r="O20" s="31"/>
      <c r="P20" s="31"/>
      <c r="Q20" s="31"/>
      <c r="R20" s="31"/>
      <c r="S20" s="35"/>
      <c r="T20" s="60">
        <f t="shared" si="5"/>
        <v>0</v>
      </c>
      <c r="U20" s="60">
        <f t="shared" si="6"/>
        <v>0</v>
      </c>
      <c r="W20" s="55">
        <v>13</v>
      </c>
      <c r="X20" s="31" t="s">
        <v>12</v>
      </c>
      <c r="Y20" s="31" t="s">
        <v>12</v>
      </c>
      <c r="Z20" s="31" t="s">
        <v>12</v>
      </c>
      <c r="AA20" s="31" t="s">
        <v>12</v>
      </c>
      <c r="AB20" s="31" t="s">
        <v>12</v>
      </c>
      <c r="AC20" s="31" t="s">
        <v>12</v>
      </c>
      <c r="AD20" s="35"/>
      <c r="AE20" s="60">
        <f t="shared" si="7"/>
        <v>6</v>
      </c>
      <c r="AF20" s="60">
        <f t="shared" si="8"/>
        <v>0</v>
      </c>
      <c r="AH20" s="55">
        <v>13</v>
      </c>
      <c r="AI20" s="31" t="s">
        <v>12</v>
      </c>
      <c r="AJ20" s="31" t="s">
        <v>12</v>
      </c>
      <c r="AK20" s="31" t="s">
        <v>12</v>
      </c>
      <c r="AL20" s="39" t="s">
        <v>12</v>
      </c>
      <c r="AM20" s="31" t="s">
        <v>12</v>
      </c>
      <c r="AN20" s="31" t="s">
        <v>12</v>
      </c>
      <c r="AO20" s="35"/>
      <c r="AP20" s="60">
        <f t="shared" si="9"/>
        <v>6</v>
      </c>
      <c r="AQ20" s="60">
        <f t="shared" si="10"/>
        <v>0</v>
      </c>
      <c r="AU20" s="50">
        <v>13</v>
      </c>
      <c r="AV20" s="77">
        <f t="shared" si="0"/>
        <v>72</v>
      </c>
      <c r="AW20" s="76">
        <f t="shared" si="1"/>
        <v>0</v>
      </c>
      <c r="AX20" s="80">
        <f t="shared" si="2"/>
        <v>0</v>
      </c>
    </row>
    <row r="21" spans="1:50" x14ac:dyDescent="0.2">
      <c r="A21" s="55">
        <v>14</v>
      </c>
      <c r="B21" s="31"/>
      <c r="C21" s="31"/>
      <c r="D21" s="31"/>
      <c r="E21" s="31"/>
      <c r="F21" s="31"/>
      <c r="G21" s="31"/>
      <c r="H21" s="35"/>
      <c r="I21" s="60">
        <f t="shared" si="3"/>
        <v>0</v>
      </c>
      <c r="J21" s="60">
        <f t="shared" si="4"/>
        <v>0</v>
      </c>
      <c r="L21" s="55">
        <v>14</v>
      </c>
      <c r="M21" s="31"/>
      <c r="N21" s="31"/>
      <c r="O21" s="31"/>
      <c r="P21" s="31"/>
      <c r="Q21" s="31"/>
      <c r="R21" s="31"/>
      <c r="S21" s="35"/>
      <c r="T21" s="60">
        <f t="shared" si="5"/>
        <v>0</v>
      </c>
      <c r="U21" s="60">
        <f t="shared" si="6"/>
        <v>0</v>
      </c>
      <c r="W21" s="55">
        <v>14</v>
      </c>
      <c r="X21" s="31" t="s">
        <v>12</v>
      </c>
      <c r="Y21" s="31" t="s">
        <v>12</v>
      </c>
      <c r="Z21" s="31" t="s">
        <v>13</v>
      </c>
      <c r="AA21" s="31" t="s">
        <v>13</v>
      </c>
      <c r="AB21" s="31" t="s">
        <v>12</v>
      </c>
      <c r="AC21" s="31" t="s">
        <v>12</v>
      </c>
      <c r="AD21" s="35"/>
      <c r="AE21" s="60">
        <f t="shared" si="7"/>
        <v>4</v>
      </c>
      <c r="AF21" s="60">
        <f t="shared" si="8"/>
        <v>2</v>
      </c>
      <c r="AH21" s="55">
        <v>14</v>
      </c>
      <c r="AI21" s="31" t="s">
        <v>12</v>
      </c>
      <c r="AJ21" s="31" t="s">
        <v>12</v>
      </c>
      <c r="AK21" s="31" t="s">
        <v>12</v>
      </c>
      <c r="AL21" s="31" t="s">
        <v>13</v>
      </c>
      <c r="AM21" s="31" t="s">
        <v>12</v>
      </c>
      <c r="AN21" s="31" t="s">
        <v>12</v>
      </c>
      <c r="AO21" s="35"/>
      <c r="AP21" s="60">
        <f t="shared" si="9"/>
        <v>5</v>
      </c>
      <c r="AQ21" s="60">
        <f t="shared" si="10"/>
        <v>1</v>
      </c>
      <c r="AU21" s="50">
        <v>14</v>
      </c>
      <c r="AV21" s="77">
        <f t="shared" si="0"/>
        <v>54</v>
      </c>
      <c r="AW21" s="76">
        <f t="shared" si="1"/>
        <v>18</v>
      </c>
      <c r="AX21" s="80">
        <f t="shared" si="2"/>
        <v>0.25</v>
      </c>
    </row>
    <row r="22" spans="1:50" x14ac:dyDescent="0.2">
      <c r="A22" s="55">
        <v>15</v>
      </c>
      <c r="B22" s="31"/>
      <c r="C22" s="31"/>
      <c r="D22" s="31"/>
      <c r="E22" s="31"/>
      <c r="F22" s="31"/>
      <c r="G22" s="31"/>
      <c r="H22" s="35"/>
      <c r="I22" s="60">
        <f t="shared" si="3"/>
        <v>0</v>
      </c>
      <c r="J22" s="60">
        <f t="shared" si="4"/>
        <v>0</v>
      </c>
      <c r="L22" s="55">
        <v>15</v>
      </c>
      <c r="M22" s="31"/>
      <c r="N22" s="31"/>
      <c r="O22" s="31"/>
      <c r="P22" s="31"/>
      <c r="Q22" s="31"/>
      <c r="R22" s="31"/>
      <c r="S22" s="35"/>
      <c r="T22" s="60">
        <f t="shared" si="5"/>
        <v>0</v>
      </c>
      <c r="U22" s="60">
        <f t="shared" si="6"/>
        <v>0</v>
      </c>
      <c r="W22" s="55">
        <v>15</v>
      </c>
      <c r="X22" s="31" t="s">
        <v>12</v>
      </c>
      <c r="Y22" s="31" t="s">
        <v>12</v>
      </c>
      <c r="Z22" s="31" t="s">
        <v>12</v>
      </c>
      <c r="AA22" s="31" t="s">
        <v>12</v>
      </c>
      <c r="AB22" s="31" t="s">
        <v>12</v>
      </c>
      <c r="AC22" s="31" t="s">
        <v>12</v>
      </c>
      <c r="AD22" s="35"/>
      <c r="AE22" s="60">
        <f t="shared" si="7"/>
        <v>6</v>
      </c>
      <c r="AF22" s="60">
        <f t="shared" si="8"/>
        <v>0</v>
      </c>
      <c r="AH22" s="55">
        <v>15</v>
      </c>
      <c r="AI22" s="31" t="s">
        <v>13</v>
      </c>
      <c r="AJ22" s="31" t="s">
        <v>12</v>
      </c>
      <c r="AK22" s="31" t="s">
        <v>12</v>
      </c>
      <c r="AL22" s="31" t="s">
        <v>12</v>
      </c>
      <c r="AM22" s="31" t="s">
        <v>12</v>
      </c>
      <c r="AN22" s="31" t="s">
        <v>12</v>
      </c>
      <c r="AO22" s="35"/>
      <c r="AP22" s="60">
        <f t="shared" si="9"/>
        <v>5</v>
      </c>
      <c r="AQ22" s="60">
        <f t="shared" si="10"/>
        <v>1</v>
      </c>
      <c r="AU22" s="50">
        <v>15</v>
      </c>
      <c r="AV22" s="77">
        <f t="shared" si="0"/>
        <v>67</v>
      </c>
      <c r="AW22" s="76">
        <f t="shared" si="1"/>
        <v>5</v>
      </c>
      <c r="AX22" s="80">
        <f t="shared" si="2"/>
        <v>6.9444444444444448E-2</v>
      </c>
    </row>
    <row r="23" spans="1:50" x14ac:dyDescent="0.2">
      <c r="A23" s="55">
        <v>16</v>
      </c>
      <c r="B23" s="31"/>
      <c r="C23" s="31"/>
      <c r="D23" s="31"/>
      <c r="E23" s="31"/>
      <c r="F23" s="31"/>
      <c r="G23" s="31"/>
      <c r="H23" s="35"/>
      <c r="I23" s="60">
        <f t="shared" si="3"/>
        <v>0</v>
      </c>
      <c r="J23" s="60">
        <f t="shared" si="4"/>
        <v>0</v>
      </c>
      <c r="L23" s="55">
        <v>16</v>
      </c>
      <c r="M23" s="31"/>
      <c r="N23" s="31"/>
      <c r="O23" s="31"/>
      <c r="P23" s="31"/>
      <c r="Q23" s="31"/>
      <c r="R23" s="31"/>
      <c r="S23" s="35"/>
      <c r="T23" s="60">
        <f t="shared" si="5"/>
        <v>0</v>
      </c>
      <c r="U23" s="60">
        <f t="shared" si="6"/>
        <v>0</v>
      </c>
      <c r="W23" s="55">
        <v>16</v>
      </c>
      <c r="X23" s="31" t="s">
        <v>12</v>
      </c>
      <c r="Y23" s="31" t="s">
        <v>12</v>
      </c>
      <c r="Z23" s="31" t="s">
        <v>12</v>
      </c>
      <c r="AA23" s="31" t="s">
        <v>12</v>
      </c>
      <c r="AB23" s="31" t="s">
        <v>12</v>
      </c>
      <c r="AC23" s="31" t="s">
        <v>12</v>
      </c>
      <c r="AD23" s="35"/>
      <c r="AE23" s="60">
        <f t="shared" si="7"/>
        <v>6</v>
      </c>
      <c r="AF23" s="60">
        <f t="shared" si="8"/>
        <v>0</v>
      </c>
      <c r="AH23" s="55">
        <v>16</v>
      </c>
      <c r="AI23" s="31" t="s">
        <v>12</v>
      </c>
      <c r="AJ23" s="31" t="s">
        <v>12</v>
      </c>
      <c r="AK23" s="31" t="s">
        <v>12</v>
      </c>
      <c r="AL23" s="31" t="s">
        <v>12</v>
      </c>
      <c r="AM23" s="31" t="s">
        <v>12</v>
      </c>
      <c r="AN23" s="31" t="s">
        <v>12</v>
      </c>
      <c r="AO23" s="35"/>
      <c r="AP23" s="60">
        <f t="shared" si="9"/>
        <v>6</v>
      </c>
      <c r="AQ23" s="60">
        <f t="shared" si="10"/>
        <v>0</v>
      </c>
      <c r="AU23" s="50">
        <v>16</v>
      </c>
      <c r="AV23" s="77">
        <f t="shared" si="0"/>
        <v>63</v>
      </c>
      <c r="AW23" s="76">
        <f t="shared" si="1"/>
        <v>9</v>
      </c>
      <c r="AX23" s="80">
        <f t="shared" si="2"/>
        <v>0.125</v>
      </c>
    </row>
    <row r="24" spans="1:50" x14ac:dyDescent="0.2">
      <c r="A24" s="55">
        <v>17</v>
      </c>
      <c r="B24" s="31"/>
      <c r="C24" s="31"/>
      <c r="D24" s="31"/>
      <c r="E24" s="31"/>
      <c r="F24" s="31"/>
      <c r="G24" s="31"/>
      <c r="H24" s="35"/>
      <c r="I24" s="60">
        <f t="shared" si="3"/>
        <v>0</v>
      </c>
      <c r="J24" s="60">
        <f t="shared" si="4"/>
        <v>0</v>
      </c>
      <c r="L24" s="55">
        <v>17</v>
      </c>
      <c r="M24" s="31"/>
      <c r="N24" s="31"/>
      <c r="O24" s="31"/>
      <c r="P24" s="31"/>
      <c r="Q24" s="31"/>
      <c r="R24" s="31"/>
      <c r="S24" s="35"/>
      <c r="T24" s="60">
        <f t="shared" si="5"/>
        <v>0</v>
      </c>
      <c r="U24" s="60">
        <f t="shared" si="6"/>
        <v>0</v>
      </c>
      <c r="W24" s="55">
        <v>17</v>
      </c>
      <c r="X24" s="31" t="s">
        <v>13</v>
      </c>
      <c r="Y24" s="31" t="s">
        <v>12</v>
      </c>
      <c r="Z24" s="31" t="s">
        <v>12</v>
      </c>
      <c r="AA24" s="31" t="s">
        <v>12</v>
      </c>
      <c r="AB24" s="31" t="s">
        <v>13</v>
      </c>
      <c r="AC24" s="31" t="s">
        <v>12</v>
      </c>
      <c r="AD24" s="35"/>
      <c r="AE24" s="60">
        <f t="shared" si="7"/>
        <v>4</v>
      </c>
      <c r="AF24" s="60">
        <f t="shared" si="8"/>
        <v>2</v>
      </c>
      <c r="AH24" s="55">
        <v>17</v>
      </c>
      <c r="AI24" s="31" t="s">
        <v>12</v>
      </c>
      <c r="AJ24" s="31" t="s">
        <v>12</v>
      </c>
      <c r="AK24" s="31" t="s">
        <v>12</v>
      </c>
      <c r="AL24" s="31" t="s">
        <v>12</v>
      </c>
      <c r="AM24" s="31" t="s">
        <v>12</v>
      </c>
      <c r="AN24" s="31" t="s">
        <v>12</v>
      </c>
      <c r="AO24" s="35"/>
      <c r="AP24" s="60">
        <f t="shared" si="9"/>
        <v>6</v>
      </c>
      <c r="AQ24" s="60">
        <f t="shared" si="10"/>
        <v>0</v>
      </c>
      <c r="AU24" s="50">
        <v>17</v>
      </c>
      <c r="AV24" s="77">
        <f t="shared" si="0"/>
        <v>60</v>
      </c>
      <c r="AW24" s="76">
        <f t="shared" si="1"/>
        <v>12</v>
      </c>
      <c r="AX24" s="80">
        <f t="shared" si="2"/>
        <v>0.16666666666666666</v>
      </c>
    </row>
    <row r="25" spans="1:50" x14ac:dyDescent="0.2">
      <c r="A25" s="55">
        <v>18</v>
      </c>
      <c r="B25" s="31"/>
      <c r="C25" s="31"/>
      <c r="D25" s="31"/>
      <c r="E25" s="31"/>
      <c r="F25" s="31"/>
      <c r="G25" s="31"/>
      <c r="H25" s="35"/>
      <c r="I25" s="60">
        <f t="shared" si="3"/>
        <v>0</v>
      </c>
      <c r="J25" s="60">
        <f t="shared" si="4"/>
        <v>0</v>
      </c>
      <c r="L25" s="55">
        <v>18</v>
      </c>
      <c r="M25" s="31"/>
      <c r="N25" s="31"/>
      <c r="O25" s="31"/>
      <c r="P25" s="31"/>
      <c r="Q25" s="31"/>
      <c r="R25" s="31"/>
      <c r="S25" s="35"/>
      <c r="T25" s="60">
        <f t="shared" si="5"/>
        <v>0</v>
      </c>
      <c r="U25" s="60">
        <f t="shared" si="6"/>
        <v>0</v>
      </c>
      <c r="W25" s="55">
        <v>18</v>
      </c>
      <c r="X25" s="31" t="s">
        <v>12</v>
      </c>
      <c r="Y25" s="31" t="s">
        <v>12</v>
      </c>
      <c r="Z25" s="31" t="s">
        <v>12</v>
      </c>
      <c r="AA25" s="31" t="s">
        <v>12</v>
      </c>
      <c r="AB25" s="31" t="s">
        <v>12</v>
      </c>
      <c r="AC25" s="31" t="s">
        <v>12</v>
      </c>
      <c r="AD25" s="35"/>
      <c r="AE25" s="60">
        <f t="shared" si="7"/>
        <v>6</v>
      </c>
      <c r="AF25" s="60">
        <f t="shared" si="8"/>
        <v>0</v>
      </c>
      <c r="AH25" s="55">
        <v>18</v>
      </c>
      <c r="AI25" s="31" t="s">
        <v>12</v>
      </c>
      <c r="AJ25" s="31" t="s">
        <v>12</v>
      </c>
      <c r="AK25" s="31" t="s">
        <v>12</v>
      </c>
      <c r="AL25" s="31" t="s">
        <v>12</v>
      </c>
      <c r="AM25" s="31" t="s">
        <v>12</v>
      </c>
      <c r="AN25" s="31" t="s">
        <v>12</v>
      </c>
      <c r="AO25" s="35"/>
      <c r="AP25" s="60">
        <f t="shared" si="9"/>
        <v>6</v>
      </c>
      <c r="AQ25" s="60">
        <f t="shared" si="10"/>
        <v>0</v>
      </c>
      <c r="AU25" s="50">
        <v>18</v>
      </c>
      <c r="AV25" s="77">
        <f t="shared" si="0"/>
        <v>72</v>
      </c>
      <c r="AW25" s="76">
        <f t="shared" si="1"/>
        <v>0</v>
      </c>
      <c r="AX25" s="80">
        <f t="shared" si="2"/>
        <v>0</v>
      </c>
    </row>
    <row r="26" spans="1:50" x14ac:dyDescent="0.2">
      <c r="A26" s="55">
        <v>19</v>
      </c>
      <c r="B26" s="31"/>
      <c r="C26" s="31"/>
      <c r="D26" s="31"/>
      <c r="E26" s="31"/>
      <c r="F26" s="31"/>
      <c r="G26" s="31"/>
      <c r="H26" s="35"/>
      <c r="I26" s="60">
        <f t="shared" si="3"/>
        <v>0</v>
      </c>
      <c r="J26" s="60">
        <f t="shared" si="4"/>
        <v>0</v>
      </c>
      <c r="L26" s="55">
        <v>19</v>
      </c>
      <c r="M26" s="31"/>
      <c r="N26" s="31"/>
      <c r="O26" s="31"/>
      <c r="P26" s="31"/>
      <c r="Q26" s="31"/>
      <c r="R26" s="31"/>
      <c r="S26" s="35"/>
      <c r="T26" s="60">
        <f t="shared" si="5"/>
        <v>0</v>
      </c>
      <c r="U26" s="60">
        <f t="shared" si="6"/>
        <v>0</v>
      </c>
      <c r="W26" s="55">
        <v>19</v>
      </c>
      <c r="X26" s="31" t="s">
        <v>12</v>
      </c>
      <c r="Y26" s="31" t="s">
        <v>12</v>
      </c>
      <c r="Z26" s="31" t="s">
        <v>12</v>
      </c>
      <c r="AA26" s="31" t="s">
        <v>12</v>
      </c>
      <c r="AB26" s="31" t="s">
        <v>12</v>
      </c>
      <c r="AC26" s="31" t="s">
        <v>12</v>
      </c>
      <c r="AD26" s="35"/>
      <c r="AE26" s="60">
        <f t="shared" si="7"/>
        <v>6</v>
      </c>
      <c r="AF26" s="60">
        <f t="shared" si="8"/>
        <v>0</v>
      </c>
      <c r="AH26" s="55">
        <v>19</v>
      </c>
      <c r="AI26" s="31" t="s">
        <v>12</v>
      </c>
      <c r="AJ26" s="31" t="s">
        <v>12</v>
      </c>
      <c r="AK26" s="31" t="s">
        <v>12</v>
      </c>
      <c r="AL26" s="31" t="s">
        <v>12</v>
      </c>
      <c r="AM26" s="31" t="s">
        <v>12</v>
      </c>
      <c r="AN26" s="31" t="s">
        <v>12</v>
      </c>
      <c r="AO26" s="35"/>
      <c r="AP26" s="60">
        <f t="shared" si="9"/>
        <v>6</v>
      </c>
      <c r="AQ26" s="60">
        <f t="shared" si="10"/>
        <v>0</v>
      </c>
      <c r="AU26" s="50">
        <v>19</v>
      </c>
      <c r="AV26" s="77">
        <f t="shared" si="0"/>
        <v>67</v>
      </c>
      <c r="AW26" s="76">
        <f t="shared" si="1"/>
        <v>5</v>
      </c>
      <c r="AX26" s="80">
        <f t="shared" si="2"/>
        <v>6.9444444444444448E-2</v>
      </c>
    </row>
    <row r="27" spans="1:50" x14ac:dyDescent="0.2">
      <c r="A27" s="55">
        <v>20</v>
      </c>
      <c r="B27" s="31"/>
      <c r="C27" s="31"/>
      <c r="D27" s="31"/>
      <c r="E27" s="31"/>
      <c r="F27" s="31"/>
      <c r="G27" s="31"/>
      <c r="H27" s="35"/>
      <c r="I27" s="60">
        <f t="shared" si="3"/>
        <v>0</v>
      </c>
      <c r="J27" s="60">
        <f t="shared" si="4"/>
        <v>0</v>
      </c>
      <c r="L27" s="55">
        <v>20</v>
      </c>
      <c r="M27" s="31"/>
      <c r="N27" s="31"/>
      <c r="O27" s="31"/>
      <c r="P27" s="31"/>
      <c r="Q27" s="31"/>
      <c r="R27" s="31"/>
      <c r="S27" s="35"/>
      <c r="T27" s="60">
        <f t="shared" si="5"/>
        <v>0</v>
      </c>
      <c r="U27" s="60">
        <f t="shared" si="6"/>
        <v>0</v>
      </c>
      <c r="W27" s="55">
        <v>20</v>
      </c>
      <c r="X27" s="31" t="s">
        <v>13</v>
      </c>
      <c r="Y27" s="31" t="s">
        <v>13</v>
      </c>
      <c r="Z27" s="31" t="s">
        <v>12</v>
      </c>
      <c r="AA27" s="31" t="s">
        <v>12</v>
      </c>
      <c r="AB27" s="31" t="s">
        <v>12</v>
      </c>
      <c r="AC27" s="31" t="s">
        <v>12</v>
      </c>
      <c r="AD27" s="35"/>
      <c r="AE27" s="60">
        <f t="shared" si="7"/>
        <v>4</v>
      </c>
      <c r="AF27" s="60">
        <f t="shared" si="8"/>
        <v>2</v>
      </c>
      <c r="AH27" s="55">
        <v>20</v>
      </c>
      <c r="AI27" s="31" t="s">
        <v>12</v>
      </c>
      <c r="AJ27" s="31" t="s">
        <v>12</v>
      </c>
      <c r="AK27" s="31" t="s">
        <v>12</v>
      </c>
      <c r="AL27" s="31" t="s">
        <v>12</v>
      </c>
      <c r="AM27" s="31" t="s">
        <v>12</v>
      </c>
      <c r="AN27" s="31" t="s">
        <v>13</v>
      </c>
      <c r="AO27" s="35"/>
      <c r="AP27" s="60">
        <f t="shared" si="9"/>
        <v>5</v>
      </c>
      <c r="AQ27" s="60">
        <f t="shared" si="10"/>
        <v>1</v>
      </c>
      <c r="AU27" s="50">
        <v>20</v>
      </c>
      <c r="AV27" s="77">
        <f t="shared" si="0"/>
        <v>61</v>
      </c>
      <c r="AW27" s="76">
        <f t="shared" si="1"/>
        <v>11</v>
      </c>
      <c r="AX27" s="80">
        <f t="shared" si="2"/>
        <v>0.15277777777777779</v>
      </c>
    </row>
    <row r="28" spans="1:50" x14ac:dyDescent="0.2">
      <c r="A28" s="55">
        <v>21</v>
      </c>
      <c r="B28" s="31"/>
      <c r="C28" s="31"/>
      <c r="D28" s="31"/>
      <c r="E28" s="31"/>
      <c r="F28" s="31"/>
      <c r="G28" s="31"/>
      <c r="H28" s="35"/>
      <c r="I28" s="60">
        <f t="shared" si="3"/>
        <v>0</v>
      </c>
      <c r="J28" s="60">
        <f t="shared" si="4"/>
        <v>0</v>
      </c>
      <c r="L28" s="55">
        <v>21</v>
      </c>
      <c r="M28" s="31"/>
      <c r="N28" s="31"/>
      <c r="O28" s="31"/>
      <c r="P28" s="31"/>
      <c r="Q28" s="31"/>
      <c r="R28" s="31"/>
      <c r="S28" s="35"/>
      <c r="T28" s="60">
        <f t="shared" si="5"/>
        <v>0</v>
      </c>
      <c r="U28" s="60">
        <f t="shared" si="6"/>
        <v>0</v>
      </c>
      <c r="W28" s="55">
        <v>21</v>
      </c>
      <c r="X28" s="31" t="s">
        <v>12</v>
      </c>
      <c r="Y28" s="31" t="s">
        <v>12</v>
      </c>
      <c r="Z28" s="31" t="s">
        <v>12</v>
      </c>
      <c r="AA28" s="31" t="s">
        <v>12</v>
      </c>
      <c r="AB28" s="31" t="s">
        <v>12</v>
      </c>
      <c r="AC28" s="31" t="s">
        <v>12</v>
      </c>
      <c r="AD28" s="35"/>
      <c r="AE28" s="60">
        <f t="shared" si="7"/>
        <v>6</v>
      </c>
      <c r="AF28" s="60">
        <f t="shared" si="8"/>
        <v>0</v>
      </c>
      <c r="AH28" s="55">
        <v>21</v>
      </c>
      <c r="AI28" s="31" t="s">
        <v>12</v>
      </c>
      <c r="AJ28" s="31" t="s">
        <v>12</v>
      </c>
      <c r="AK28" s="31" t="s">
        <v>12</v>
      </c>
      <c r="AL28" s="31" t="s">
        <v>12</v>
      </c>
      <c r="AM28" s="31" t="s">
        <v>12</v>
      </c>
      <c r="AN28" s="31" t="s">
        <v>12</v>
      </c>
      <c r="AO28" s="35"/>
      <c r="AP28" s="60">
        <f t="shared" si="9"/>
        <v>6</v>
      </c>
      <c r="AQ28" s="60">
        <f t="shared" si="10"/>
        <v>0</v>
      </c>
      <c r="AU28" s="50">
        <v>21</v>
      </c>
      <c r="AV28" s="77">
        <f t="shared" si="0"/>
        <v>66</v>
      </c>
      <c r="AW28" s="76">
        <f t="shared" si="1"/>
        <v>6</v>
      </c>
      <c r="AX28" s="80">
        <f t="shared" si="2"/>
        <v>8.3333333333333329E-2</v>
      </c>
    </row>
    <row r="29" spans="1:50" x14ac:dyDescent="0.2">
      <c r="A29" s="55">
        <v>22</v>
      </c>
      <c r="B29" s="31"/>
      <c r="C29" s="31"/>
      <c r="D29" s="31"/>
      <c r="E29" s="31"/>
      <c r="F29" s="31"/>
      <c r="G29" s="31"/>
      <c r="H29" s="35"/>
      <c r="I29" s="60">
        <f t="shared" si="3"/>
        <v>0</v>
      </c>
      <c r="J29" s="60">
        <f t="shared" si="4"/>
        <v>0</v>
      </c>
      <c r="L29" s="55">
        <v>22</v>
      </c>
      <c r="M29" s="31"/>
      <c r="N29" s="31"/>
      <c r="O29" s="31"/>
      <c r="P29" s="31"/>
      <c r="Q29" s="31"/>
      <c r="R29" s="31"/>
      <c r="S29" s="35"/>
      <c r="T29" s="60">
        <f t="shared" si="5"/>
        <v>0</v>
      </c>
      <c r="U29" s="60">
        <f t="shared" si="6"/>
        <v>0</v>
      </c>
      <c r="W29" s="55">
        <v>22</v>
      </c>
      <c r="X29" s="31" t="s">
        <v>12</v>
      </c>
      <c r="Y29" s="31" t="s">
        <v>12</v>
      </c>
      <c r="Z29" s="31" t="s">
        <v>12</v>
      </c>
      <c r="AA29" s="31" t="s">
        <v>12</v>
      </c>
      <c r="AB29" s="31" t="s">
        <v>12</v>
      </c>
      <c r="AC29" s="31" t="s">
        <v>12</v>
      </c>
      <c r="AD29" s="35"/>
      <c r="AE29" s="60">
        <f t="shared" si="7"/>
        <v>6</v>
      </c>
      <c r="AF29" s="60">
        <f t="shared" si="8"/>
        <v>0</v>
      </c>
      <c r="AH29" s="55">
        <v>22</v>
      </c>
      <c r="AI29" s="31" t="s">
        <v>12</v>
      </c>
      <c r="AJ29" s="31" t="s">
        <v>12</v>
      </c>
      <c r="AK29" s="31" t="s">
        <v>12</v>
      </c>
      <c r="AL29" s="31" t="s">
        <v>12</v>
      </c>
      <c r="AM29" s="31" t="s">
        <v>13</v>
      </c>
      <c r="AN29" s="31" t="s">
        <v>12</v>
      </c>
      <c r="AO29" s="35"/>
      <c r="AP29" s="60">
        <f t="shared" si="9"/>
        <v>5</v>
      </c>
      <c r="AQ29" s="60">
        <f t="shared" si="10"/>
        <v>1</v>
      </c>
      <c r="AU29" s="50">
        <v>22</v>
      </c>
      <c r="AV29" s="77">
        <f t="shared" si="0"/>
        <v>62</v>
      </c>
      <c r="AW29" s="76">
        <f t="shared" si="1"/>
        <v>10</v>
      </c>
      <c r="AX29" s="80">
        <f t="shared" si="2"/>
        <v>0.1388888888888889</v>
      </c>
    </row>
    <row r="30" spans="1:50" x14ac:dyDescent="0.2">
      <c r="A30" s="55">
        <v>23</v>
      </c>
      <c r="B30" s="31"/>
      <c r="C30" s="31"/>
      <c r="D30" s="31"/>
      <c r="E30" s="31"/>
      <c r="F30" s="31"/>
      <c r="G30" s="31"/>
      <c r="H30" s="35"/>
      <c r="I30" s="60">
        <f t="shared" si="3"/>
        <v>0</v>
      </c>
      <c r="J30" s="60">
        <f t="shared" si="4"/>
        <v>0</v>
      </c>
      <c r="L30" s="55">
        <v>23</v>
      </c>
      <c r="M30" s="31"/>
      <c r="N30" s="31"/>
      <c r="O30" s="31"/>
      <c r="P30" s="31"/>
      <c r="Q30" s="31"/>
      <c r="R30" s="31"/>
      <c r="S30" s="35"/>
      <c r="T30" s="60">
        <f t="shared" si="5"/>
        <v>0</v>
      </c>
      <c r="U30" s="60">
        <f t="shared" si="6"/>
        <v>0</v>
      </c>
      <c r="W30" s="55">
        <v>23</v>
      </c>
      <c r="X30" s="31" t="s">
        <v>12</v>
      </c>
      <c r="Y30" s="31" t="s">
        <v>13</v>
      </c>
      <c r="Z30" s="31" t="s">
        <v>13</v>
      </c>
      <c r="AA30" s="31" t="s">
        <v>13</v>
      </c>
      <c r="AB30" s="31" t="s">
        <v>13</v>
      </c>
      <c r="AC30" s="31" t="s">
        <v>13</v>
      </c>
      <c r="AD30" s="35"/>
      <c r="AE30" s="60">
        <f t="shared" si="7"/>
        <v>1</v>
      </c>
      <c r="AF30" s="60">
        <f t="shared" si="8"/>
        <v>5</v>
      </c>
      <c r="AH30" s="55">
        <v>23</v>
      </c>
      <c r="AI30" s="31" t="s">
        <v>13</v>
      </c>
      <c r="AJ30" s="31" t="s">
        <v>12</v>
      </c>
      <c r="AK30" s="31" t="s">
        <v>13</v>
      </c>
      <c r="AL30" s="31" t="s">
        <v>12</v>
      </c>
      <c r="AM30" s="31" t="s">
        <v>13</v>
      </c>
      <c r="AN30" s="31" t="s">
        <v>13</v>
      </c>
      <c r="AO30" s="35"/>
      <c r="AP30" s="60">
        <f t="shared" si="9"/>
        <v>2</v>
      </c>
      <c r="AQ30" s="60">
        <f t="shared" si="10"/>
        <v>4</v>
      </c>
      <c r="AU30" s="50">
        <v>23</v>
      </c>
      <c r="AV30" s="77">
        <f t="shared" si="0"/>
        <v>27</v>
      </c>
      <c r="AW30" s="76">
        <f t="shared" si="1"/>
        <v>45</v>
      </c>
      <c r="AX30" s="80">
        <f t="shared" si="2"/>
        <v>0.625</v>
      </c>
    </row>
    <row r="31" spans="1:50" x14ac:dyDescent="0.2">
      <c r="A31" s="55">
        <v>24</v>
      </c>
      <c r="B31" s="31"/>
      <c r="C31" s="31"/>
      <c r="D31" s="31"/>
      <c r="E31" s="31"/>
      <c r="F31" s="31"/>
      <c r="G31" s="31"/>
      <c r="H31" s="35"/>
      <c r="I31" s="60">
        <f t="shared" si="3"/>
        <v>0</v>
      </c>
      <c r="J31" s="60">
        <f t="shared" si="4"/>
        <v>0</v>
      </c>
      <c r="L31" s="55">
        <v>24</v>
      </c>
      <c r="M31" s="31"/>
      <c r="N31" s="31"/>
      <c r="O31" s="31"/>
      <c r="P31" s="31"/>
      <c r="Q31" s="31"/>
      <c r="R31" s="31"/>
      <c r="S31" s="35"/>
      <c r="T31" s="60">
        <f t="shared" si="5"/>
        <v>0</v>
      </c>
      <c r="U31" s="60">
        <f t="shared" si="6"/>
        <v>0</v>
      </c>
      <c r="W31" s="55">
        <v>24</v>
      </c>
      <c r="X31" s="31" t="s">
        <v>13</v>
      </c>
      <c r="Y31" s="31" t="s">
        <v>12</v>
      </c>
      <c r="Z31" s="31" t="s">
        <v>13</v>
      </c>
      <c r="AA31" s="31" t="s">
        <v>12</v>
      </c>
      <c r="AB31" s="31" t="s">
        <v>13</v>
      </c>
      <c r="AC31" s="31" t="s">
        <v>13</v>
      </c>
      <c r="AD31" s="35"/>
      <c r="AE31" s="60">
        <f t="shared" si="7"/>
        <v>2</v>
      </c>
      <c r="AF31" s="60">
        <f t="shared" si="8"/>
        <v>4</v>
      </c>
      <c r="AH31" s="55">
        <v>24</v>
      </c>
      <c r="AI31" s="31" t="s">
        <v>13</v>
      </c>
      <c r="AJ31" s="31" t="s">
        <v>12</v>
      </c>
      <c r="AK31" s="31" t="s">
        <v>12</v>
      </c>
      <c r="AL31" s="31" t="s">
        <v>13</v>
      </c>
      <c r="AM31" s="31" t="s">
        <v>12</v>
      </c>
      <c r="AN31" s="31" t="s">
        <v>13</v>
      </c>
      <c r="AO31" s="35"/>
      <c r="AP31" s="60">
        <f t="shared" si="9"/>
        <v>3</v>
      </c>
      <c r="AQ31" s="60">
        <f t="shared" si="10"/>
        <v>3</v>
      </c>
      <c r="AU31" s="50">
        <v>24</v>
      </c>
      <c r="AV31" s="77">
        <f t="shared" si="0"/>
        <v>41</v>
      </c>
      <c r="AW31" s="76">
        <f t="shared" si="1"/>
        <v>31</v>
      </c>
      <c r="AX31" s="80">
        <f t="shared" si="2"/>
        <v>0.43055555555555558</v>
      </c>
    </row>
    <row r="32" spans="1:50" x14ac:dyDescent="0.2">
      <c r="A32" s="55">
        <v>25</v>
      </c>
      <c r="B32" s="31"/>
      <c r="C32" s="31"/>
      <c r="D32" s="31"/>
      <c r="E32" s="31"/>
      <c r="F32" s="31"/>
      <c r="G32" s="31"/>
      <c r="H32" s="35"/>
      <c r="I32" s="60">
        <f t="shared" si="3"/>
        <v>0</v>
      </c>
      <c r="J32" s="60">
        <f t="shared" si="4"/>
        <v>0</v>
      </c>
      <c r="L32" s="55">
        <v>25</v>
      </c>
      <c r="M32" s="31"/>
      <c r="N32" s="31"/>
      <c r="O32" s="31"/>
      <c r="P32" s="31"/>
      <c r="Q32" s="31"/>
      <c r="R32" s="31"/>
      <c r="S32" s="35"/>
      <c r="T32" s="60">
        <f t="shared" si="5"/>
        <v>0</v>
      </c>
      <c r="U32" s="60">
        <f t="shared" si="6"/>
        <v>0</v>
      </c>
      <c r="W32" s="55">
        <v>25</v>
      </c>
      <c r="X32" s="31" t="s">
        <v>12</v>
      </c>
      <c r="Y32" s="31" t="s">
        <v>13</v>
      </c>
      <c r="Z32" s="31" t="s">
        <v>12</v>
      </c>
      <c r="AA32" s="31" t="s">
        <v>12</v>
      </c>
      <c r="AB32" s="31" t="s">
        <v>12</v>
      </c>
      <c r="AC32" s="31" t="s">
        <v>12</v>
      </c>
      <c r="AD32" s="35"/>
      <c r="AE32" s="60">
        <f t="shared" si="7"/>
        <v>5</v>
      </c>
      <c r="AF32" s="60">
        <f t="shared" si="8"/>
        <v>1</v>
      </c>
      <c r="AH32" s="55">
        <v>25</v>
      </c>
      <c r="AI32" s="31" t="s">
        <v>12</v>
      </c>
      <c r="AJ32" s="31" t="s">
        <v>12</v>
      </c>
      <c r="AK32" s="31" t="s">
        <v>13</v>
      </c>
      <c r="AL32" s="31" t="s">
        <v>13</v>
      </c>
      <c r="AM32" s="31" t="s">
        <v>12</v>
      </c>
      <c r="AN32" s="31" t="s">
        <v>12</v>
      </c>
      <c r="AO32" s="35"/>
      <c r="AP32" s="60">
        <f t="shared" si="9"/>
        <v>4</v>
      </c>
      <c r="AQ32" s="60">
        <f t="shared" si="10"/>
        <v>2</v>
      </c>
      <c r="AU32" s="50">
        <v>25</v>
      </c>
      <c r="AV32" s="77">
        <f t="shared" si="0"/>
        <v>38</v>
      </c>
      <c r="AW32" s="76">
        <f t="shared" si="1"/>
        <v>34</v>
      </c>
      <c r="AX32" s="80">
        <f t="shared" si="2"/>
        <v>0.47222222222222221</v>
      </c>
    </row>
    <row r="33" spans="1:50" x14ac:dyDescent="0.2">
      <c r="A33" s="55">
        <v>26</v>
      </c>
      <c r="B33" s="31"/>
      <c r="C33" s="31"/>
      <c r="D33" s="31"/>
      <c r="E33" s="31"/>
      <c r="F33" s="31"/>
      <c r="G33" s="31"/>
      <c r="H33" s="35"/>
      <c r="I33" s="60">
        <f t="shared" si="3"/>
        <v>0</v>
      </c>
      <c r="J33" s="60">
        <f t="shared" si="4"/>
        <v>0</v>
      </c>
      <c r="L33" s="55">
        <v>26</v>
      </c>
      <c r="M33" s="31"/>
      <c r="N33" s="31"/>
      <c r="O33" s="31"/>
      <c r="P33" s="31"/>
      <c r="Q33" s="31"/>
      <c r="R33" s="31"/>
      <c r="S33" s="35"/>
      <c r="T33" s="60">
        <f t="shared" si="5"/>
        <v>0</v>
      </c>
      <c r="U33" s="60">
        <f t="shared" si="6"/>
        <v>0</v>
      </c>
      <c r="W33" s="55">
        <v>26</v>
      </c>
      <c r="X33" s="31" t="s">
        <v>12</v>
      </c>
      <c r="Y33" s="31" t="s">
        <v>12</v>
      </c>
      <c r="Z33" s="31" t="s">
        <v>12</v>
      </c>
      <c r="AA33" s="31" t="s">
        <v>12</v>
      </c>
      <c r="AB33" s="31" t="s">
        <v>12</v>
      </c>
      <c r="AC33" s="31" t="s">
        <v>12</v>
      </c>
      <c r="AD33" s="35"/>
      <c r="AE33" s="60">
        <f t="shared" si="7"/>
        <v>6</v>
      </c>
      <c r="AF33" s="60">
        <f t="shared" si="8"/>
        <v>0</v>
      </c>
      <c r="AH33" s="55">
        <v>26</v>
      </c>
      <c r="AI33" s="31" t="s">
        <v>12</v>
      </c>
      <c r="AJ33" s="31" t="s">
        <v>12</v>
      </c>
      <c r="AK33" s="31" t="s">
        <v>12</v>
      </c>
      <c r="AL33" s="31" t="s">
        <v>12</v>
      </c>
      <c r="AM33" s="31" t="s">
        <v>12</v>
      </c>
      <c r="AN33" s="31" t="s">
        <v>12</v>
      </c>
      <c r="AO33" s="35"/>
      <c r="AP33" s="60">
        <f t="shared" si="9"/>
        <v>6</v>
      </c>
      <c r="AQ33" s="60">
        <f t="shared" si="10"/>
        <v>0</v>
      </c>
      <c r="AU33" s="50">
        <v>26</v>
      </c>
      <c r="AV33" s="77">
        <f t="shared" si="0"/>
        <v>65</v>
      </c>
      <c r="AW33" s="76">
        <f t="shared" si="1"/>
        <v>7</v>
      </c>
      <c r="AX33" s="80">
        <f t="shared" si="2"/>
        <v>9.7222222222222224E-2</v>
      </c>
    </row>
    <row r="34" spans="1:50" x14ac:dyDescent="0.2">
      <c r="A34" s="55">
        <v>27</v>
      </c>
      <c r="B34" s="31"/>
      <c r="C34" s="31"/>
      <c r="D34" s="31"/>
      <c r="E34" s="31"/>
      <c r="F34" s="31"/>
      <c r="G34" s="31"/>
      <c r="H34" s="35"/>
      <c r="I34" s="60">
        <f t="shared" si="3"/>
        <v>0</v>
      </c>
      <c r="J34" s="60">
        <f t="shared" si="4"/>
        <v>0</v>
      </c>
      <c r="L34" s="55">
        <v>27</v>
      </c>
      <c r="M34" s="31"/>
      <c r="N34" s="31"/>
      <c r="O34" s="31"/>
      <c r="P34" s="31"/>
      <c r="Q34" s="31"/>
      <c r="R34" s="31"/>
      <c r="S34" s="35"/>
      <c r="T34" s="60">
        <f t="shared" si="5"/>
        <v>0</v>
      </c>
      <c r="U34" s="60">
        <f t="shared" si="6"/>
        <v>0</v>
      </c>
      <c r="W34" s="55">
        <v>27</v>
      </c>
      <c r="X34" s="31" t="s">
        <v>12</v>
      </c>
      <c r="Y34" s="31" t="s">
        <v>13</v>
      </c>
      <c r="Z34" s="31" t="s">
        <v>12</v>
      </c>
      <c r="AA34" s="31" t="s">
        <v>12</v>
      </c>
      <c r="AB34" s="31" t="s">
        <v>13</v>
      </c>
      <c r="AC34" s="31" t="s">
        <v>12</v>
      </c>
      <c r="AD34" s="35"/>
      <c r="AE34" s="60">
        <f t="shared" si="7"/>
        <v>4</v>
      </c>
      <c r="AF34" s="60">
        <f t="shared" si="8"/>
        <v>2</v>
      </c>
      <c r="AH34" s="55">
        <v>27</v>
      </c>
      <c r="AI34" s="31" t="s">
        <v>12</v>
      </c>
      <c r="AJ34" s="31" t="s">
        <v>12</v>
      </c>
      <c r="AK34" s="31" t="s">
        <v>12</v>
      </c>
      <c r="AL34" s="31" t="s">
        <v>12</v>
      </c>
      <c r="AM34" s="31" t="s">
        <v>12</v>
      </c>
      <c r="AN34" s="31" t="s">
        <v>12</v>
      </c>
      <c r="AO34" s="35"/>
      <c r="AP34" s="60">
        <f t="shared" si="9"/>
        <v>6</v>
      </c>
      <c r="AQ34" s="60">
        <f t="shared" si="10"/>
        <v>0</v>
      </c>
      <c r="AU34" s="50">
        <v>27</v>
      </c>
      <c r="AV34" s="77">
        <f t="shared" si="0"/>
        <v>58</v>
      </c>
      <c r="AW34" s="76">
        <f t="shared" si="1"/>
        <v>14</v>
      </c>
      <c r="AX34" s="80">
        <f t="shared" si="2"/>
        <v>0.19444444444444445</v>
      </c>
    </row>
    <row r="35" spans="1:50" x14ac:dyDescent="0.2">
      <c r="A35" s="55">
        <v>28</v>
      </c>
      <c r="B35" s="31"/>
      <c r="C35" s="31"/>
      <c r="D35" s="31"/>
      <c r="E35" s="31"/>
      <c r="F35" s="31"/>
      <c r="G35" s="31"/>
      <c r="H35" s="35"/>
      <c r="I35" s="60">
        <f t="shared" si="3"/>
        <v>0</v>
      </c>
      <c r="J35" s="60">
        <f t="shared" si="4"/>
        <v>0</v>
      </c>
      <c r="L35" s="55">
        <v>28</v>
      </c>
      <c r="M35" s="31"/>
      <c r="N35" s="31"/>
      <c r="O35" s="31"/>
      <c r="P35" s="31"/>
      <c r="Q35" s="31"/>
      <c r="R35" s="31"/>
      <c r="S35" s="35"/>
      <c r="T35" s="60">
        <f t="shared" si="5"/>
        <v>0</v>
      </c>
      <c r="U35" s="60">
        <f t="shared" si="6"/>
        <v>0</v>
      </c>
      <c r="W35" s="55">
        <v>28</v>
      </c>
      <c r="X35" s="31" t="s">
        <v>13</v>
      </c>
      <c r="Y35" s="31" t="s">
        <v>12</v>
      </c>
      <c r="Z35" s="31" t="s">
        <v>12</v>
      </c>
      <c r="AA35" s="31" t="s">
        <v>12</v>
      </c>
      <c r="AB35" s="31" t="s">
        <v>12</v>
      </c>
      <c r="AC35" s="31" t="s">
        <v>12</v>
      </c>
      <c r="AD35" s="35"/>
      <c r="AE35" s="60">
        <f t="shared" si="7"/>
        <v>5</v>
      </c>
      <c r="AF35" s="60">
        <f t="shared" si="8"/>
        <v>1</v>
      </c>
      <c r="AH35" s="55">
        <v>28</v>
      </c>
      <c r="AI35" s="31" t="s">
        <v>12</v>
      </c>
      <c r="AJ35" s="31" t="s">
        <v>12</v>
      </c>
      <c r="AK35" s="31" t="s">
        <v>12</v>
      </c>
      <c r="AL35" s="31" t="s">
        <v>12</v>
      </c>
      <c r="AM35" s="31" t="s">
        <v>12</v>
      </c>
      <c r="AN35" s="31" t="s">
        <v>12</v>
      </c>
      <c r="AO35" s="35"/>
      <c r="AP35" s="60">
        <f t="shared" si="9"/>
        <v>6</v>
      </c>
      <c r="AQ35" s="60">
        <f t="shared" si="10"/>
        <v>0</v>
      </c>
      <c r="AU35" s="50">
        <v>28</v>
      </c>
      <c r="AV35" s="77">
        <f t="shared" si="0"/>
        <v>67</v>
      </c>
      <c r="AW35" s="76">
        <f t="shared" si="1"/>
        <v>5</v>
      </c>
      <c r="AX35" s="80">
        <f t="shared" si="2"/>
        <v>6.9444444444444448E-2</v>
      </c>
    </row>
    <row r="36" spans="1:50" x14ac:dyDescent="0.2">
      <c r="A36" s="55">
        <v>29</v>
      </c>
      <c r="B36" s="31"/>
      <c r="C36" s="31"/>
      <c r="D36" s="31"/>
      <c r="E36" s="31"/>
      <c r="F36" s="31"/>
      <c r="G36" s="31"/>
      <c r="H36" s="35"/>
      <c r="I36" s="60">
        <f t="shared" si="3"/>
        <v>0</v>
      </c>
      <c r="J36" s="60">
        <f t="shared" si="4"/>
        <v>0</v>
      </c>
      <c r="L36" s="55">
        <v>29</v>
      </c>
      <c r="M36" s="31"/>
      <c r="N36" s="31"/>
      <c r="O36" s="31"/>
      <c r="P36" s="31"/>
      <c r="Q36" s="31"/>
      <c r="R36" s="31"/>
      <c r="S36" s="35"/>
      <c r="T36" s="60">
        <f t="shared" si="5"/>
        <v>0</v>
      </c>
      <c r="U36" s="60">
        <f t="shared" si="6"/>
        <v>0</v>
      </c>
      <c r="W36" s="55">
        <v>29</v>
      </c>
      <c r="X36" s="31" t="s">
        <v>13</v>
      </c>
      <c r="Y36" s="31" t="s">
        <v>12</v>
      </c>
      <c r="Z36" s="31" t="s">
        <v>12</v>
      </c>
      <c r="AA36" s="31" t="s">
        <v>12</v>
      </c>
      <c r="AB36" s="31" t="s">
        <v>12</v>
      </c>
      <c r="AC36" s="31" t="s">
        <v>12</v>
      </c>
      <c r="AD36" s="35"/>
      <c r="AE36" s="60">
        <f t="shared" si="7"/>
        <v>5</v>
      </c>
      <c r="AF36" s="60">
        <f t="shared" si="8"/>
        <v>1</v>
      </c>
      <c r="AH36" s="55">
        <v>29</v>
      </c>
      <c r="AI36" s="31" t="s">
        <v>13</v>
      </c>
      <c r="AJ36" s="31" t="s">
        <v>13</v>
      </c>
      <c r="AK36" s="31" t="s">
        <v>13</v>
      </c>
      <c r="AL36" s="31" t="s">
        <v>12</v>
      </c>
      <c r="AM36" s="31" t="s">
        <v>12</v>
      </c>
      <c r="AN36" s="31" t="s">
        <v>12</v>
      </c>
      <c r="AO36" s="35"/>
      <c r="AP36" s="60">
        <f t="shared" si="9"/>
        <v>3</v>
      </c>
      <c r="AQ36" s="60">
        <f t="shared" si="10"/>
        <v>3</v>
      </c>
      <c r="AU36" s="50">
        <v>29</v>
      </c>
      <c r="AV36" s="77">
        <f t="shared" si="0"/>
        <v>63</v>
      </c>
      <c r="AW36" s="76">
        <f t="shared" si="1"/>
        <v>9</v>
      </c>
      <c r="AX36" s="80">
        <f t="shared" si="2"/>
        <v>0.125</v>
      </c>
    </row>
    <row r="37" spans="1:50" ht="13.5" thickBot="1" x14ac:dyDescent="0.25">
      <c r="A37" s="56">
        <v>30</v>
      </c>
      <c r="B37" s="32"/>
      <c r="C37" s="32"/>
      <c r="D37" s="32"/>
      <c r="E37" s="32"/>
      <c r="F37" s="32"/>
      <c r="G37" s="32"/>
      <c r="H37" s="36"/>
      <c r="I37" s="60">
        <f t="shared" si="3"/>
        <v>0</v>
      </c>
      <c r="J37" s="60">
        <f t="shared" si="4"/>
        <v>0</v>
      </c>
      <c r="L37" s="56">
        <v>30</v>
      </c>
      <c r="M37" s="32"/>
      <c r="N37" s="32"/>
      <c r="O37" s="32"/>
      <c r="P37" s="32"/>
      <c r="Q37" s="32"/>
      <c r="R37" s="32"/>
      <c r="S37" s="36"/>
      <c r="T37" s="60">
        <f t="shared" si="5"/>
        <v>0</v>
      </c>
      <c r="U37" s="60">
        <f t="shared" si="6"/>
        <v>0</v>
      </c>
      <c r="W37" s="56">
        <v>30</v>
      </c>
      <c r="X37" s="32" t="s">
        <v>13</v>
      </c>
      <c r="Y37" s="32" t="s">
        <v>12</v>
      </c>
      <c r="Z37" s="32" t="s">
        <v>12</v>
      </c>
      <c r="AA37" s="32" t="s">
        <v>12</v>
      </c>
      <c r="AB37" s="32" t="s">
        <v>13</v>
      </c>
      <c r="AC37" s="32" t="s">
        <v>13</v>
      </c>
      <c r="AD37" s="36"/>
      <c r="AE37" s="60">
        <f t="shared" si="7"/>
        <v>3</v>
      </c>
      <c r="AF37" s="60">
        <f t="shared" si="8"/>
        <v>3</v>
      </c>
      <c r="AH37" s="56">
        <v>30</v>
      </c>
      <c r="AI37" s="32" t="s">
        <v>12</v>
      </c>
      <c r="AJ37" s="32" t="s">
        <v>12</v>
      </c>
      <c r="AK37" s="32" t="s">
        <v>12</v>
      </c>
      <c r="AL37" s="32" t="s">
        <v>12</v>
      </c>
      <c r="AM37" s="32" t="s">
        <v>13</v>
      </c>
      <c r="AN37" s="32" t="s">
        <v>12</v>
      </c>
      <c r="AO37" s="36"/>
      <c r="AP37" s="60">
        <f t="shared" si="9"/>
        <v>5</v>
      </c>
      <c r="AQ37" s="60">
        <f t="shared" si="10"/>
        <v>1</v>
      </c>
      <c r="AU37" s="51">
        <v>30</v>
      </c>
      <c r="AV37" s="78">
        <f t="shared" si="0"/>
        <v>39</v>
      </c>
      <c r="AW37" s="79">
        <f t="shared" si="1"/>
        <v>33</v>
      </c>
      <c r="AX37" s="81">
        <f t="shared" si="2"/>
        <v>0.45833333333333331</v>
      </c>
    </row>
    <row r="38" spans="1:50" ht="13.5" thickBot="1" x14ac:dyDescent="0.25">
      <c r="A38" s="57" t="s">
        <v>14</v>
      </c>
      <c r="B38" s="58">
        <f>COUNTIF(B8:B37,$B$40)</f>
        <v>0</v>
      </c>
      <c r="C38" s="58">
        <f t="shared" ref="C38:G38" si="11">COUNTIF(C8:C37,$B$40)</f>
        <v>0</v>
      </c>
      <c r="D38" s="58">
        <f t="shared" si="11"/>
        <v>0</v>
      </c>
      <c r="E38" s="58">
        <f t="shared" si="11"/>
        <v>0</v>
      </c>
      <c r="F38" s="58">
        <f t="shared" si="11"/>
        <v>0</v>
      </c>
      <c r="G38" s="58">
        <f t="shared" si="11"/>
        <v>0</v>
      </c>
      <c r="H38" s="37"/>
      <c r="I38" s="1"/>
      <c r="J38" s="1"/>
      <c r="L38" s="57" t="s">
        <v>14</v>
      </c>
      <c r="M38" s="58">
        <f>COUNTIF(M8:M37,$M$40)</f>
        <v>0</v>
      </c>
      <c r="N38" s="58">
        <f t="shared" ref="N38:R38" si="12">COUNTIF(N8:N37,$M$40)</f>
        <v>0</v>
      </c>
      <c r="O38" s="58">
        <f t="shared" si="12"/>
        <v>1</v>
      </c>
      <c r="P38" s="58">
        <f t="shared" si="12"/>
        <v>1</v>
      </c>
      <c r="Q38" s="58">
        <f t="shared" si="12"/>
        <v>1</v>
      </c>
      <c r="R38" s="58">
        <f t="shared" si="12"/>
        <v>0</v>
      </c>
      <c r="S38" s="37"/>
      <c r="T38" s="1"/>
      <c r="U38" s="1"/>
      <c r="W38" s="57" t="s">
        <v>14</v>
      </c>
      <c r="X38" s="58">
        <f>COUNTIF(X8:X37,$X$40)</f>
        <v>19</v>
      </c>
      <c r="Y38" s="58">
        <f t="shared" ref="Y38:AC38" si="13">COUNTIF(Y8:Y37,$X$40)</f>
        <v>22</v>
      </c>
      <c r="Z38" s="58">
        <f t="shared" si="13"/>
        <v>23</v>
      </c>
      <c r="AA38" s="58">
        <f t="shared" si="13"/>
        <v>26</v>
      </c>
      <c r="AB38" s="58">
        <f t="shared" si="13"/>
        <v>21</v>
      </c>
      <c r="AC38" s="58">
        <f t="shared" si="13"/>
        <v>25</v>
      </c>
      <c r="AD38" s="37"/>
      <c r="AE38" s="1"/>
      <c r="AF38" s="1"/>
      <c r="AH38" s="57" t="s">
        <v>14</v>
      </c>
      <c r="AI38" s="58">
        <f>COUNTIF(AI8:AI37,$AI$40)</f>
        <v>24</v>
      </c>
      <c r="AJ38" s="58">
        <f t="shared" ref="AJ38:AN38" si="14">COUNTIF(AJ8:AJ37,$AI$40)</f>
        <v>29</v>
      </c>
      <c r="AK38" s="58">
        <f t="shared" si="14"/>
        <v>25</v>
      </c>
      <c r="AL38" s="58">
        <f t="shared" si="14"/>
        <v>27</v>
      </c>
      <c r="AM38" s="58">
        <f t="shared" si="14"/>
        <v>25</v>
      </c>
      <c r="AN38" s="58">
        <f t="shared" si="14"/>
        <v>24</v>
      </c>
      <c r="AO38" s="37"/>
      <c r="AP38" s="1"/>
      <c r="AQ38" s="1"/>
      <c r="AV38" s="75"/>
      <c r="AW38" s="75"/>
    </row>
    <row r="39" spans="1:50" ht="13.5" thickBot="1" x14ac:dyDescent="0.25">
      <c r="A39" s="40" t="s">
        <v>15</v>
      </c>
      <c r="B39" s="33">
        <f>COUNTIF(B8:B37,$B$41)</f>
        <v>0</v>
      </c>
      <c r="C39" s="33">
        <f t="shared" ref="C39:G39" si="15">COUNTIF(C8:C37,$B$41)</f>
        <v>0</v>
      </c>
      <c r="D39" s="33">
        <f t="shared" si="15"/>
        <v>0</v>
      </c>
      <c r="E39" s="33">
        <f t="shared" si="15"/>
        <v>0</v>
      </c>
      <c r="F39" s="33">
        <f t="shared" si="15"/>
        <v>0</v>
      </c>
      <c r="G39" s="33">
        <f t="shared" si="15"/>
        <v>0</v>
      </c>
      <c r="H39" s="38"/>
      <c r="I39" s="48">
        <f>SUM(B39:G39)</f>
        <v>0</v>
      </c>
      <c r="J39" s="1"/>
      <c r="L39" s="40" t="s">
        <v>15</v>
      </c>
      <c r="M39" s="33">
        <f>COUNTIF(M8:M37,$M$41)</f>
        <v>1</v>
      </c>
      <c r="N39" s="33">
        <f t="shared" ref="N39:R39" si="16">COUNTIF(N8:N37,$M$41)</f>
        <v>1</v>
      </c>
      <c r="O39" s="33">
        <f t="shared" si="16"/>
        <v>0</v>
      </c>
      <c r="P39" s="33">
        <f t="shared" si="16"/>
        <v>0</v>
      </c>
      <c r="Q39" s="33">
        <f t="shared" si="16"/>
        <v>0</v>
      </c>
      <c r="R39" s="33">
        <f t="shared" si="16"/>
        <v>1</v>
      </c>
      <c r="S39" s="38"/>
      <c r="T39" s="48">
        <f>SUM(M39:R39)</f>
        <v>3</v>
      </c>
      <c r="U39" s="1"/>
      <c r="W39" s="40" t="s">
        <v>15</v>
      </c>
      <c r="X39" s="33">
        <f>COUNTIF(X8:X37,$X$41)</f>
        <v>11</v>
      </c>
      <c r="Y39" s="33">
        <f t="shared" ref="Y39:AC39" si="17">COUNTIF(Y8:Y37,$X$41)</f>
        <v>8</v>
      </c>
      <c r="Z39" s="33">
        <f t="shared" si="17"/>
        <v>7</v>
      </c>
      <c r="AA39" s="33">
        <f t="shared" si="17"/>
        <v>4</v>
      </c>
      <c r="AB39" s="33">
        <f t="shared" si="17"/>
        <v>9</v>
      </c>
      <c r="AC39" s="33">
        <f t="shared" si="17"/>
        <v>5</v>
      </c>
      <c r="AD39" s="38"/>
      <c r="AE39" s="48">
        <f>SUM(X39:AC39)</f>
        <v>44</v>
      </c>
      <c r="AF39" s="1"/>
      <c r="AH39" s="40" t="s">
        <v>15</v>
      </c>
      <c r="AI39" s="33">
        <f>COUNTIF(AI8:AI37,$AI$41)</f>
        <v>6</v>
      </c>
      <c r="AJ39" s="33">
        <f t="shared" ref="AJ39:AN39" si="18">COUNTIF(AJ8:AJ37,$AI$41)</f>
        <v>1</v>
      </c>
      <c r="AK39" s="33">
        <f t="shared" si="18"/>
        <v>5</v>
      </c>
      <c r="AL39" s="33">
        <f t="shared" si="18"/>
        <v>3</v>
      </c>
      <c r="AM39" s="33">
        <f t="shared" si="18"/>
        <v>5</v>
      </c>
      <c r="AN39" s="33">
        <f t="shared" si="18"/>
        <v>6</v>
      </c>
      <c r="AO39" s="38"/>
      <c r="AP39" s="29">
        <f>SUM(AI39:AN39)</f>
        <v>26</v>
      </c>
      <c r="AQ39" s="1"/>
    </row>
    <row r="40" spans="1:50" x14ac:dyDescent="0.2">
      <c r="A40" s="52" t="s">
        <v>61</v>
      </c>
      <c r="B40" s="53" t="s">
        <v>12</v>
      </c>
      <c r="C40" s="1"/>
      <c r="D40" s="1"/>
      <c r="E40" s="1"/>
      <c r="F40" s="1"/>
      <c r="G40" s="1"/>
      <c r="H40" s="1"/>
      <c r="I40" s="1"/>
      <c r="J40" s="1"/>
      <c r="L40" s="52" t="s">
        <v>61</v>
      </c>
      <c r="M40" s="53" t="s">
        <v>12</v>
      </c>
      <c r="N40" s="1"/>
      <c r="P40" s="1"/>
      <c r="Q40" s="1"/>
      <c r="R40" s="1"/>
      <c r="S40" s="1"/>
      <c r="T40" s="1"/>
      <c r="U40" s="1"/>
      <c r="W40" s="52" t="s">
        <v>61</v>
      </c>
      <c r="X40" s="53" t="s">
        <v>12</v>
      </c>
      <c r="Y40" s="1"/>
      <c r="AA40" s="1"/>
      <c r="AB40" s="1"/>
      <c r="AC40" s="1"/>
      <c r="AD40" s="1"/>
      <c r="AE40" s="1"/>
      <c r="AF40" s="1"/>
      <c r="AH40" s="52" t="s">
        <v>61</v>
      </c>
      <c r="AI40" s="53" t="s">
        <v>12</v>
      </c>
      <c r="AJ40" s="1"/>
      <c r="AL40" s="1"/>
      <c r="AM40" s="1"/>
      <c r="AN40" s="1"/>
      <c r="AO40" s="1"/>
      <c r="AP40" s="1"/>
      <c r="AQ40" s="1"/>
    </row>
    <row r="41" spans="1:50" x14ac:dyDescent="0.2">
      <c r="A41" s="52" t="s">
        <v>62</v>
      </c>
      <c r="B41" s="53" t="s">
        <v>13</v>
      </c>
      <c r="C41" s="41" t="s">
        <v>63</v>
      </c>
      <c r="D41" s="1"/>
      <c r="E41" s="1"/>
      <c r="F41" s="1"/>
      <c r="G41" s="1"/>
      <c r="H41" s="1"/>
      <c r="I41" s="1"/>
      <c r="J41" s="1"/>
      <c r="L41" s="52" t="s">
        <v>62</v>
      </c>
      <c r="M41" s="53" t="s">
        <v>13</v>
      </c>
      <c r="N41" s="41" t="s">
        <v>63</v>
      </c>
      <c r="P41" s="1"/>
      <c r="Q41" s="1"/>
      <c r="R41" s="1"/>
      <c r="S41" s="1"/>
      <c r="T41" s="1"/>
      <c r="U41" s="1"/>
      <c r="W41" s="52" t="s">
        <v>62</v>
      </c>
      <c r="X41" s="53" t="s">
        <v>13</v>
      </c>
      <c r="Y41" s="41" t="s">
        <v>63</v>
      </c>
      <c r="AA41" s="1"/>
      <c r="AB41" s="1"/>
      <c r="AC41" s="1"/>
      <c r="AD41" s="1"/>
      <c r="AE41" s="1"/>
      <c r="AF41" s="1"/>
      <c r="AH41" s="52" t="s">
        <v>62</v>
      </c>
      <c r="AI41" s="53" t="s">
        <v>13</v>
      </c>
      <c r="AJ41" s="41" t="s">
        <v>63</v>
      </c>
      <c r="AL41" s="1"/>
      <c r="AM41" s="1"/>
      <c r="AN41" s="1"/>
      <c r="AO41" s="1"/>
      <c r="AP41" s="1"/>
      <c r="AQ41" s="1"/>
    </row>
    <row r="42" spans="1:50" x14ac:dyDescent="0.2">
      <c r="AI42" s="196"/>
    </row>
    <row r="43" spans="1:50" ht="15.75" x14ac:dyDescent="0.25">
      <c r="B43" s="433" t="s">
        <v>66</v>
      </c>
      <c r="C43" s="434"/>
      <c r="D43" s="434"/>
      <c r="E43" s="435"/>
      <c r="F43" s="435"/>
      <c r="M43" s="433" t="s">
        <v>66</v>
      </c>
      <c r="N43" s="434"/>
      <c r="O43" s="434"/>
      <c r="P43" s="435"/>
      <c r="Q43" s="435"/>
      <c r="X43" s="433" t="s">
        <v>66</v>
      </c>
      <c r="Y43" s="434"/>
      <c r="Z43" s="434"/>
      <c r="AA43" s="435"/>
      <c r="AB43" s="435"/>
      <c r="AI43" s="430" t="s">
        <v>66</v>
      </c>
      <c r="AJ43" s="431"/>
      <c r="AK43" s="431"/>
      <c r="AL43" s="432"/>
      <c r="AM43" s="432"/>
    </row>
    <row r="44" spans="1:50" ht="13.5" thickBot="1" x14ac:dyDescent="0.25"/>
    <row r="45" spans="1:50" ht="13.5" thickBot="1" x14ac:dyDescent="0.25">
      <c r="B45" s="413" t="s">
        <v>16</v>
      </c>
      <c r="C45" s="414"/>
      <c r="D45" s="414"/>
      <c r="E45" s="414"/>
      <c r="F45" s="414"/>
      <c r="G45" s="414"/>
      <c r="H45" s="415"/>
      <c r="I45" s="411">
        <f>I80</f>
        <v>87</v>
      </c>
      <c r="J45" s="1"/>
      <c r="M45" s="413" t="s">
        <v>16</v>
      </c>
      <c r="N45" s="414"/>
      <c r="O45" s="414"/>
      <c r="P45" s="414"/>
      <c r="Q45" s="414"/>
      <c r="R45" s="414"/>
      <c r="S45" s="415"/>
      <c r="T45" s="411">
        <f>T80</f>
        <v>30</v>
      </c>
      <c r="U45" s="1"/>
      <c r="X45" s="413" t="s">
        <v>16</v>
      </c>
      <c r="Y45" s="414"/>
      <c r="Z45" s="414"/>
      <c r="AA45" s="414"/>
      <c r="AB45" s="414"/>
      <c r="AC45" s="414"/>
      <c r="AD45" s="415"/>
      <c r="AE45" s="411">
        <f>AE80</f>
        <v>39</v>
      </c>
      <c r="AF45" s="1"/>
      <c r="AI45" s="413" t="s">
        <v>16</v>
      </c>
      <c r="AJ45" s="414"/>
      <c r="AK45" s="414"/>
      <c r="AL45" s="414"/>
      <c r="AM45" s="414"/>
      <c r="AN45" s="414"/>
      <c r="AO45" s="415"/>
      <c r="AP45" s="411">
        <f>AP80</f>
        <v>36</v>
      </c>
      <c r="AQ45" s="1"/>
    </row>
    <row r="46" spans="1:50" ht="13.5" thickBot="1" x14ac:dyDescent="0.25">
      <c r="B46" s="334" t="s">
        <v>167</v>
      </c>
      <c r="C46" s="426"/>
      <c r="D46" s="426"/>
      <c r="E46" s="426"/>
      <c r="F46" s="426"/>
      <c r="G46" s="426"/>
      <c r="H46" s="415"/>
      <c r="I46" s="412"/>
      <c r="J46" s="1"/>
      <c r="M46" s="427" t="str">
        <f>'Team Master Sheet'!$E$34</f>
        <v>Team Texas</v>
      </c>
      <c r="N46" s="428"/>
      <c r="O46" s="428"/>
      <c r="P46" s="428"/>
      <c r="Q46" s="428"/>
      <c r="R46" s="428"/>
      <c r="S46" s="415"/>
      <c r="T46" s="412"/>
      <c r="U46" s="1"/>
      <c r="X46" s="427" t="str">
        <f>'Team Master Sheet'!$H$34</f>
        <v>Georgia Pacific Mine Rescue</v>
      </c>
      <c r="Y46" s="428"/>
      <c r="Z46" s="428"/>
      <c r="AA46" s="428"/>
      <c r="AB46" s="428"/>
      <c r="AC46" s="428"/>
      <c r="AD46" s="415"/>
      <c r="AE46" s="412"/>
      <c r="AF46" s="1"/>
      <c r="AI46" s="427" t="str">
        <f>'Team Master Sheet'!$K$34</f>
        <v xml:space="preserve">Central Plains Cement / Talon </v>
      </c>
      <c r="AJ46" s="428"/>
      <c r="AK46" s="428"/>
      <c r="AL46" s="428"/>
      <c r="AM46" s="428"/>
      <c r="AN46" s="428"/>
      <c r="AO46" s="415"/>
      <c r="AP46" s="412"/>
      <c r="AQ46" s="1"/>
    </row>
    <row r="47" spans="1:50" ht="13.5" thickBot="1" x14ac:dyDescent="0.25">
      <c r="A47" s="422" t="s">
        <v>17</v>
      </c>
      <c r="B47" s="424" t="str">
        <f>'Team Master Sheet'!B39</f>
        <v>Cory Nixon</v>
      </c>
      <c r="C47" s="416" t="str">
        <f>'Team Master Sheet'!B40</f>
        <v>Corey Clark</v>
      </c>
      <c r="D47" s="416" t="str">
        <f>'Team Master Sheet'!B41</f>
        <v>Josh Olson</v>
      </c>
      <c r="E47" s="416" t="str">
        <f>'Team Master Sheet'!B42</f>
        <v>Aaron Walters</v>
      </c>
      <c r="F47" s="416" t="str">
        <f>'Team Master Sheet'!B43</f>
        <v>Tyler Long</v>
      </c>
      <c r="G47" s="418" t="str">
        <f>'Team Master Sheet'!B44</f>
        <v>Randy Cunningham</v>
      </c>
      <c r="H47" s="420" t="str">
        <f>'Team Master Sheet'!B45</f>
        <v>Kaitlyn OConnell</v>
      </c>
      <c r="I47" s="1"/>
      <c r="J47" s="1"/>
      <c r="L47" s="409" t="s">
        <v>17</v>
      </c>
      <c r="M47" s="405" t="str">
        <f>'Team Master Sheet'!E39</f>
        <v>Blake Teague</v>
      </c>
      <c r="N47" s="405" t="str">
        <f>'Team Master Sheet'!E40</f>
        <v>James Mullins</v>
      </c>
      <c r="O47" s="405" t="str">
        <f>'Team Master Sheet'!E41</f>
        <v>Paul Iley</v>
      </c>
      <c r="P47" s="405" t="str">
        <f>'Team Master Sheet'!E42</f>
        <v>Robin Ulrick</v>
      </c>
      <c r="Q47" s="405" t="str">
        <f>'Team Master Sheet'!E43</f>
        <v>Paul Rose</v>
      </c>
      <c r="R47" s="405" t="str">
        <f>'Team Master Sheet'!E44</f>
        <v>John Teague</v>
      </c>
      <c r="S47" s="407" t="str">
        <f>'Team Master Sheet'!E45</f>
        <v>Kyle Rumfield</v>
      </c>
      <c r="T47" s="1"/>
      <c r="U47" s="1"/>
      <c r="W47" s="409" t="s">
        <v>17</v>
      </c>
      <c r="X47" s="405" t="str">
        <f>'Team Master Sheet'!H39</f>
        <v>Donovan Bradley</v>
      </c>
      <c r="Y47" s="405" t="str">
        <f>'Team Master Sheet'!H40</f>
        <v>Buck Jackson</v>
      </c>
      <c r="Z47" s="405" t="str">
        <f>'Team Master Sheet'!H41</f>
        <v>Brice Matthews</v>
      </c>
      <c r="AA47" s="405" t="str">
        <f>'Team Master Sheet'!H42</f>
        <v>Glen Warren</v>
      </c>
      <c r="AB47" s="405" t="str">
        <f>'Team Master Sheet'!H43</f>
        <v>Gary Hutson</v>
      </c>
      <c r="AC47" s="405" t="str">
        <f>'Team Master Sheet'!H44</f>
        <v>Valeris Adkins</v>
      </c>
      <c r="AD47" s="407" t="str">
        <f>'Team Master Sheet'!H45</f>
        <v>Dan Haines</v>
      </c>
      <c r="AE47" s="1"/>
      <c r="AF47" s="1"/>
      <c r="AH47" s="409" t="s">
        <v>17</v>
      </c>
      <c r="AI47" s="405" t="str">
        <f>'Team Master Sheet'!K39</f>
        <v>Steven Rouse</v>
      </c>
      <c r="AJ47" s="405" t="str">
        <f>'Team Master Sheet'!K40</f>
        <v>Anthony Gibbons</v>
      </c>
      <c r="AK47" s="405" t="str">
        <f>'Team Master Sheet'!K41</f>
        <v>Jodan Van Winkle</v>
      </c>
      <c r="AL47" s="405" t="str">
        <f>'Team Master Sheet'!K42</f>
        <v>Jason Holcomb</v>
      </c>
      <c r="AM47" s="405" t="str">
        <f>'Team Master Sheet'!K43</f>
        <v>Jose Zavala</v>
      </c>
      <c r="AN47" s="405" t="str">
        <f>'Team Master Sheet'!K44</f>
        <v>Jake Kinnamen</v>
      </c>
      <c r="AO47" s="407">
        <f>'Team Master Sheet'!K45</f>
        <v>0</v>
      </c>
      <c r="AP47" s="1"/>
      <c r="AQ47" s="1"/>
    </row>
    <row r="48" spans="1:50" ht="13.5" thickBot="1" x14ac:dyDescent="0.25">
      <c r="A48" s="423"/>
      <c r="B48" s="425"/>
      <c r="C48" s="417"/>
      <c r="D48" s="417"/>
      <c r="E48" s="417"/>
      <c r="F48" s="417"/>
      <c r="G48" s="419"/>
      <c r="H48" s="421"/>
      <c r="I48" s="59" t="s">
        <v>10</v>
      </c>
      <c r="J48" s="59" t="s">
        <v>11</v>
      </c>
      <c r="L48" s="410"/>
      <c r="M48" s="406"/>
      <c r="N48" s="406"/>
      <c r="O48" s="406"/>
      <c r="P48" s="406"/>
      <c r="Q48" s="406"/>
      <c r="R48" s="406"/>
      <c r="S48" s="408"/>
      <c r="T48" s="59" t="s">
        <v>10</v>
      </c>
      <c r="U48" s="59" t="s">
        <v>11</v>
      </c>
      <c r="W48" s="410"/>
      <c r="X48" s="406"/>
      <c r="Y48" s="406"/>
      <c r="Z48" s="406"/>
      <c r="AA48" s="406"/>
      <c r="AB48" s="406"/>
      <c r="AC48" s="406"/>
      <c r="AD48" s="408"/>
      <c r="AE48" s="59" t="s">
        <v>10</v>
      </c>
      <c r="AF48" s="59" t="s">
        <v>11</v>
      </c>
      <c r="AH48" s="410"/>
      <c r="AI48" s="406"/>
      <c r="AJ48" s="406"/>
      <c r="AK48" s="406"/>
      <c r="AL48" s="406"/>
      <c r="AM48" s="406"/>
      <c r="AN48" s="406"/>
      <c r="AO48" s="408"/>
      <c r="AP48" s="59" t="s">
        <v>10</v>
      </c>
      <c r="AQ48" s="59" t="s">
        <v>11</v>
      </c>
    </row>
    <row r="49" spans="1:43" x14ac:dyDescent="0.2">
      <c r="A49" s="54">
        <v>1</v>
      </c>
      <c r="B49" s="30" t="s">
        <v>12</v>
      </c>
      <c r="C49" s="30" t="s">
        <v>13</v>
      </c>
      <c r="D49" s="30" t="s">
        <v>12</v>
      </c>
      <c r="E49" s="30" t="s">
        <v>13</v>
      </c>
      <c r="F49" s="30" t="s">
        <v>12</v>
      </c>
      <c r="G49" s="30" t="s">
        <v>13</v>
      </c>
      <c r="H49" s="34"/>
      <c r="I49" s="60">
        <f>COUNTIF(B49:G49,$B$81)</f>
        <v>3</v>
      </c>
      <c r="J49" s="60">
        <f>COUNTIF(B49:G49,$B$82)</f>
        <v>3</v>
      </c>
      <c r="L49" s="54">
        <v>1</v>
      </c>
      <c r="M49" s="39" t="s">
        <v>12</v>
      </c>
      <c r="N49" s="39" t="s">
        <v>12</v>
      </c>
      <c r="O49" s="39" t="s">
        <v>13</v>
      </c>
      <c r="P49" s="39" t="s">
        <v>12</v>
      </c>
      <c r="Q49" s="39" t="s">
        <v>12</v>
      </c>
      <c r="R49" s="31" t="s">
        <v>12</v>
      </c>
      <c r="S49" s="34"/>
      <c r="T49" s="60">
        <f>COUNTIF(M49:R49,$M$81)</f>
        <v>5</v>
      </c>
      <c r="U49" s="60">
        <f>COUNTIF(M49:R49,$M$82)</f>
        <v>1</v>
      </c>
      <c r="W49" s="54">
        <v>1</v>
      </c>
      <c r="X49" s="39" t="s">
        <v>12</v>
      </c>
      <c r="Y49" s="39" t="s">
        <v>13</v>
      </c>
      <c r="Z49" s="39" t="s">
        <v>12</v>
      </c>
      <c r="AA49" s="39" t="s">
        <v>12</v>
      </c>
      <c r="AB49" s="39" t="s">
        <v>12</v>
      </c>
      <c r="AC49" s="39" t="s">
        <v>13</v>
      </c>
      <c r="AD49" s="34"/>
      <c r="AE49" s="60">
        <f>COUNTIF(X49:AC49,$X$81)</f>
        <v>4</v>
      </c>
      <c r="AF49" s="60">
        <f>COUNTIF(X49:AC49,$X$82)</f>
        <v>2</v>
      </c>
      <c r="AH49" s="54">
        <v>1</v>
      </c>
      <c r="AI49" s="39" t="s">
        <v>12</v>
      </c>
      <c r="AJ49" s="31" t="s">
        <v>12</v>
      </c>
      <c r="AK49" s="39" t="s">
        <v>13</v>
      </c>
      <c r="AL49" s="31" t="s">
        <v>12</v>
      </c>
      <c r="AM49" s="39" t="s">
        <v>13</v>
      </c>
      <c r="AN49" s="39" t="s">
        <v>13</v>
      </c>
      <c r="AO49" s="34"/>
      <c r="AP49" s="60">
        <f>COUNTIF(AI49:AN49,$AI$81)</f>
        <v>3</v>
      </c>
      <c r="AQ49" s="60">
        <f>COUNTIF(AI49:AN49,$AI$82)</f>
        <v>3</v>
      </c>
    </row>
    <row r="50" spans="1:43" x14ac:dyDescent="0.2">
      <c r="A50" s="55">
        <v>2</v>
      </c>
      <c r="B50" s="31" t="s">
        <v>12</v>
      </c>
      <c r="C50" s="31" t="s">
        <v>13</v>
      </c>
      <c r="D50" s="31" t="s">
        <v>13</v>
      </c>
      <c r="E50" s="31" t="s">
        <v>12</v>
      </c>
      <c r="F50" s="31" t="s">
        <v>13</v>
      </c>
      <c r="G50" s="31" t="s">
        <v>12</v>
      </c>
      <c r="H50" s="35"/>
      <c r="I50" s="60">
        <f t="shared" ref="I50:I78" si="19">COUNTIF(B50:G50,$B$81)</f>
        <v>3</v>
      </c>
      <c r="J50" s="60">
        <f t="shared" ref="J50:J78" si="20">COUNTIF(B50:G50,$B$82)</f>
        <v>3</v>
      </c>
      <c r="L50" s="55">
        <v>2</v>
      </c>
      <c r="M50" s="31" t="s">
        <v>12</v>
      </c>
      <c r="N50" s="31" t="s">
        <v>12</v>
      </c>
      <c r="O50" s="31" t="s">
        <v>13</v>
      </c>
      <c r="P50" s="31" t="s">
        <v>12</v>
      </c>
      <c r="Q50" s="31" t="s">
        <v>12</v>
      </c>
      <c r="R50" s="31" t="s">
        <v>12</v>
      </c>
      <c r="S50" s="35"/>
      <c r="T50" s="60">
        <f t="shared" ref="T50:T78" si="21">COUNTIF(M50:R50,$M$81)</f>
        <v>5</v>
      </c>
      <c r="U50" s="60">
        <f t="shared" ref="U50:U78" si="22">COUNTIF(M50:R50,$M$82)</f>
        <v>1</v>
      </c>
      <c r="W50" s="55">
        <v>2</v>
      </c>
      <c r="X50" s="31" t="s">
        <v>12</v>
      </c>
      <c r="Y50" s="31" t="s">
        <v>13</v>
      </c>
      <c r="Z50" s="31" t="s">
        <v>13</v>
      </c>
      <c r="AA50" s="31" t="s">
        <v>12</v>
      </c>
      <c r="AB50" s="31" t="s">
        <v>13</v>
      </c>
      <c r="AC50" s="31" t="s">
        <v>12</v>
      </c>
      <c r="AD50" s="35"/>
      <c r="AE50" s="60">
        <f t="shared" ref="AE50:AE78" si="23">COUNTIF(X50:AC50,$X$81)</f>
        <v>3</v>
      </c>
      <c r="AF50" s="60">
        <f t="shared" ref="AF50:AF78" si="24">COUNTIF(X50:AC50,$X$82)</f>
        <v>3</v>
      </c>
      <c r="AH50" s="55">
        <v>2</v>
      </c>
      <c r="AI50" s="31" t="s">
        <v>12</v>
      </c>
      <c r="AJ50" s="31" t="s">
        <v>13</v>
      </c>
      <c r="AK50" s="31" t="s">
        <v>13</v>
      </c>
      <c r="AL50" s="31" t="s">
        <v>12</v>
      </c>
      <c r="AM50" s="31" t="s">
        <v>13</v>
      </c>
      <c r="AN50" s="31" t="s">
        <v>12</v>
      </c>
      <c r="AO50" s="35"/>
      <c r="AP50" s="60">
        <f t="shared" ref="AP50:AP78" si="25">COUNTIF(AI50:AN50,$AI$81)</f>
        <v>3</v>
      </c>
      <c r="AQ50" s="60">
        <f t="shared" ref="AQ50:AQ78" si="26">COUNTIF(AI50:AN50,$AI$82)</f>
        <v>3</v>
      </c>
    </row>
    <row r="51" spans="1:43" x14ac:dyDescent="0.2">
      <c r="A51" s="55">
        <v>3</v>
      </c>
      <c r="B51" s="31" t="s">
        <v>12</v>
      </c>
      <c r="C51" s="31" t="s">
        <v>13</v>
      </c>
      <c r="D51" s="31" t="s">
        <v>13</v>
      </c>
      <c r="E51" s="31" t="s">
        <v>12</v>
      </c>
      <c r="F51" s="31" t="s">
        <v>12</v>
      </c>
      <c r="G51" s="31" t="s">
        <v>12</v>
      </c>
      <c r="H51" s="35"/>
      <c r="I51" s="60">
        <f t="shared" si="19"/>
        <v>4</v>
      </c>
      <c r="J51" s="60">
        <f t="shared" si="20"/>
        <v>2</v>
      </c>
      <c r="L51" s="55">
        <v>3</v>
      </c>
      <c r="M51" s="31" t="s">
        <v>12</v>
      </c>
      <c r="N51" s="31" t="s">
        <v>13</v>
      </c>
      <c r="O51" s="31" t="s">
        <v>13</v>
      </c>
      <c r="P51" s="31" t="s">
        <v>13</v>
      </c>
      <c r="Q51" s="31" t="s">
        <v>12</v>
      </c>
      <c r="R51" s="31" t="s">
        <v>12</v>
      </c>
      <c r="S51" s="35"/>
      <c r="T51" s="60">
        <f t="shared" si="21"/>
        <v>3</v>
      </c>
      <c r="U51" s="60">
        <f t="shared" si="22"/>
        <v>3</v>
      </c>
      <c r="W51" s="55">
        <v>3</v>
      </c>
      <c r="X51" s="31" t="s">
        <v>12</v>
      </c>
      <c r="Y51" s="31" t="s">
        <v>13</v>
      </c>
      <c r="Z51" s="31" t="s">
        <v>12</v>
      </c>
      <c r="AA51" s="31" t="s">
        <v>13</v>
      </c>
      <c r="AB51" s="31" t="s">
        <v>13</v>
      </c>
      <c r="AC51" s="31" t="s">
        <v>13</v>
      </c>
      <c r="AD51" s="35"/>
      <c r="AE51" s="60">
        <f t="shared" si="23"/>
        <v>2</v>
      </c>
      <c r="AF51" s="60">
        <f t="shared" si="24"/>
        <v>4</v>
      </c>
      <c r="AH51" s="55">
        <v>3</v>
      </c>
      <c r="AI51" s="31" t="s">
        <v>12</v>
      </c>
      <c r="AJ51" s="31" t="s">
        <v>12</v>
      </c>
      <c r="AK51" s="31" t="s">
        <v>12</v>
      </c>
      <c r="AL51" s="31" t="s">
        <v>12</v>
      </c>
      <c r="AM51" s="31" t="s">
        <v>12</v>
      </c>
      <c r="AN51" s="31" t="s">
        <v>12</v>
      </c>
      <c r="AO51" s="35"/>
      <c r="AP51" s="60">
        <f t="shared" si="25"/>
        <v>6</v>
      </c>
      <c r="AQ51" s="60">
        <f t="shared" si="26"/>
        <v>0</v>
      </c>
    </row>
    <row r="52" spans="1:43" x14ac:dyDescent="0.2">
      <c r="A52" s="55">
        <v>4</v>
      </c>
      <c r="B52" s="31" t="s">
        <v>12</v>
      </c>
      <c r="C52" s="31" t="s">
        <v>12</v>
      </c>
      <c r="D52" s="31" t="s">
        <v>12</v>
      </c>
      <c r="E52" s="31" t="s">
        <v>12</v>
      </c>
      <c r="F52" s="31" t="s">
        <v>12</v>
      </c>
      <c r="G52" s="31" t="s">
        <v>12</v>
      </c>
      <c r="H52" s="35"/>
      <c r="I52" s="60">
        <f t="shared" si="19"/>
        <v>6</v>
      </c>
      <c r="J52" s="60">
        <f t="shared" si="20"/>
        <v>0</v>
      </c>
      <c r="L52" s="55">
        <v>4</v>
      </c>
      <c r="M52" s="31" t="s">
        <v>12</v>
      </c>
      <c r="N52" s="31" t="s">
        <v>12</v>
      </c>
      <c r="O52" s="31" t="s">
        <v>12</v>
      </c>
      <c r="P52" s="31" t="s">
        <v>12</v>
      </c>
      <c r="Q52" s="31" t="s">
        <v>12</v>
      </c>
      <c r="R52" s="31" t="s">
        <v>12</v>
      </c>
      <c r="S52" s="35"/>
      <c r="T52" s="60">
        <f t="shared" si="21"/>
        <v>6</v>
      </c>
      <c r="U52" s="60">
        <f t="shared" si="22"/>
        <v>0</v>
      </c>
      <c r="W52" s="55">
        <v>4</v>
      </c>
      <c r="X52" s="31" t="s">
        <v>12</v>
      </c>
      <c r="Y52" s="31" t="s">
        <v>12</v>
      </c>
      <c r="Z52" s="31" t="s">
        <v>12</v>
      </c>
      <c r="AA52" s="31" t="s">
        <v>12</v>
      </c>
      <c r="AB52" s="31" t="s">
        <v>12</v>
      </c>
      <c r="AC52" s="31" t="s">
        <v>12</v>
      </c>
      <c r="AD52" s="35"/>
      <c r="AE52" s="60">
        <f t="shared" si="23"/>
        <v>6</v>
      </c>
      <c r="AF52" s="60">
        <f t="shared" si="24"/>
        <v>0</v>
      </c>
      <c r="AH52" s="55">
        <v>4</v>
      </c>
      <c r="AI52" s="31" t="s">
        <v>12</v>
      </c>
      <c r="AJ52" s="31" t="s">
        <v>12</v>
      </c>
      <c r="AK52" s="31" t="s">
        <v>12</v>
      </c>
      <c r="AL52" s="31" t="s">
        <v>12</v>
      </c>
      <c r="AM52" s="31" t="s">
        <v>12</v>
      </c>
      <c r="AN52" s="31" t="s">
        <v>12</v>
      </c>
      <c r="AO52" s="35"/>
      <c r="AP52" s="60">
        <f t="shared" si="25"/>
        <v>6</v>
      </c>
      <c r="AQ52" s="60">
        <f t="shared" si="26"/>
        <v>0</v>
      </c>
    </row>
    <row r="53" spans="1:43" x14ac:dyDescent="0.2">
      <c r="A53" s="55">
        <v>5</v>
      </c>
      <c r="B53" s="31" t="s">
        <v>13</v>
      </c>
      <c r="C53" s="31" t="s">
        <v>12</v>
      </c>
      <c r="D53" s="31" t="s">
        <v>12</v>
      </c>
      <c r="E53" s="31" t="s">
        <v>13</v>
      </c>
      <c r="F53" s="31" t="s">
        <v>13</v>
      </c>
      <c r="G53" s="31" t="s">
        <v>12</v>
      </c>
      <c r="H53" s="35"/>
      <c r="I53" s="60">
        <f t="shared" si="19"/>
        <v>3</v>
      </c>
      <c r="J53" s="60">
        <f t="shared" si="20"/>
        <v>3</v>
      </c>
      <c r="L53" s="55">
        <v>5</v>
      </c>
      <c r="M53" s="31" t="s">
        <v>12</v>
      </c>
      <c r="N53" s="31" t="s">
        <v>12</v>
      </c>
      <c r="O53" s="31" t="s">
        <v>12</v>
      </c>
      <c r="P53" s="31" t="s">
        <v>12</v>
      </c>
      <c r="Q53" s="31" t="s">
        <v>12</v>
      </c>
      <c r="R53" s="31" t="s">
        <v>12</v>
      </c>
      <c r="S53" s="35"/>
      <c r="T53" s="60">
        <f t="shared" si="21"/>
        <v>6</v>
      </c>
      <c r="U53" s="60">
        <f t="shared" si="22"/>
        <v>0</v>
      </c>
      <c r="W53" s="55">
        <v>5</v>
      </c>
      <c r="X53" s="31" t="s">
        <v>12</v>
      </c>
      <c r="Y53" s="31" t="s">
        <v>12</v>
      </c>
      <c r="Z53" s="31" t="s">
        <v>12</v>
      </c>
      <c r="AA53" s="31" t="s">
        <v>12</v>
      </c>
      <c r="AB53" s="31" t="s">
        <v>12</v>
      </c>
      <c r="AC53" s="31" t="s">
        <v>12</v>
      </c>
      <c r="AD53" s="35"/>
      <c r="AE53" s="60">
        <f t="shared" si="23"/>
        <v>6</v>
      </c>
      <c r="AF53" s="60">
        <f t="shared" si="24"/>
        <v>0</v>
      </c>
      <c r="AH53" s="55">
        <v>5</v>
      </c>
      <c r="AI53" s="31" t="s">
        <v>12</v>
      </c>
      <c r="AJ53" s="31" t="s">
        <v>12</v>
      </c>
      <c r="AK53" s="31" t="s">
        <v>12</v>
      </c>
      <c r="AL53" s="31" t="s">
        <v>12</v>
      </c>
      <c r="AM53" s="31" t="s">
        <v>12</v>
      </c>
      <c r="AN53" s="31" t="s">
        <v>12</v>
      </c>
      <c r="AO53" s="35"/>
      <c r="AP53" s="60">
        <f t="shared" si="25"/>
        <v>6</v>
      </c>
      <c r="AQ53" s="60">
        <f t="shared" si="26"/>
        <v>0</v>
      </c>
    </row>
    <row r="54" spans="1:43" x14ac:dyDescent="0.2">
      <c r="A54" s="55">
        <v>6</v>
      </c>
      <c r="B54" s="31" t="s">
        <v>13</v>
      </c>
      <c r="C54" s="31" t="s">
        <v>12</v>
      </c>
      <c r="D54" s="31" t="s">
        <v>13</v>
      </c>
      <c r="E54" s="31" t="s">
        <v>13</v>
      </c>
      <c r="F54" s="31" t="s">
        <v>13</v>
      </c>
      <c r="G54" s="31" t="s">
        <v>13</v>
      </c>
      <c r="H54" s="35"/>
      <c r="I54" s="60">
        <f t="shared" si="19"/>
        <v>1</v>
      </c>
      <c r="J54" s="60">
        <f t="shared" si="20"/>
        <v>5</v>
      </c>
      <c r="L54" s="55">
        <v>6</v>
      </c>
      <c r="M54" s="31" t="s">
        <v>12</v>
      </c>
      <c r="N54" s="31" t="s">
        <v>12</v>
      </c>
      <c r="O54" s="31" t="s">
        <v>12</v>
      </c>
      <c r="P54" s="31" t="s">
        <v>12</v>
      </c>
      <c r="Q54" s="31" t="s">
        <v>12</v>
      </c>
      <c r="R54" s="31" t="s">
        <v>13</v>
      </c>
      <c r="S54" s="35"/>
      <c r="T54" s="60">
        <f t="shared" si="21"/>
        <v>5</v>
      </c>
      <c r="U54" s="60">
        <f t="shared" si="22"/>
        <v>1</v>
      </c>
      <c r="W54" s="55">
        <v>6</v>
      </c>
      <c r="X54" s="31" t="s">
        <v>12</v>
      </c>
      <c r="Y54" s="31" t="s">
        <v>12</v>
      </c>
      <c r="Z54" s="31" t="s">
        <v>12</v>
      </c>
      <c r="AA54" s="31" t="s">
        <v>12</v>
      </c>
      <c r="AB54" s="31" t="s">
        <v>12</v>
      </c>
      <c r="AC54" s="31" t="s">
        <v>13</v>
      </c>
      <c r="AD54" s="35"/>
      <c r="AE54" s="60">
        <f t="shared" si="23"/>
        <v>5</v>
      </c>
      <c r="AF54" s="60">
        <f t="shared" si="24"/>
        <v>1</v>
      </c>
      <c r="AH54" s="55">
        <v>6</v>
      </c>
      <c r="AI54" s="31" t="s">
        <v>12</v>
      </c>
      <c r="AJ54" s="31" t="s">
        <v>12</v>
      </c>
      <c r="AK54" s="31" t="s">
        <v>13</v>
      </c>
      <c r="AL54" s="31" t="s">
        <v>13</v>
      </c>
      <c r="AM54" s="31" t="s">
        <v>13</v>
      </c>
      <c r="AN54" s="31" t="s">
        <v>12</v>
      </c>
      <c r="AO54" s="35"/>
      <c r="AP54" s="60">
        <f t="shared" si="25"/>
        <v>3</v>
      </c>
      <c r="AQ54" s="60">
        <f t="shared" si="26"/>
        <v>3</v>
      </c>
    </row>
    <row r="55" spans="1:43" x14ac:dyDescent="0.2">
      <c r="A55" s="55">
        <v>7</v>
      </c>
      <c r="B55" s="31" t="s">
        <v>12</v>
      </c>
      <c r="C55" s="31" t="s">
        <v>13</v>
      </c>
      <c r="D55" s="31" t="s">
        <v>13</v>
      </c>
      <c r="E55" s="31" t="s">
        <v>13</v>
      </c>
      <c r="F55" s="31" t="s">
        <v>13</v>
      </c>
      <c r="G55" s="31" t="s">
        <v>12</v>
      </c>
      <c r="H55" s="35"/>
      <c r="I55" s="60">
        <f t="shared" si="19"/>
        <v>2</v>
      </c>
      <c r="J55" s="60">
        <f t="shared" si="20"/>
        <v>4</v>
      </c>
      <c r="L55" s="55">
        <v>7</v>
      </c>
      <c r="M55" s="31" t="s">
        <v>12</v>
      </c>
      <c r="N55" s="31" t="s">
        <v>12</v>
      </c>
      <c r="O55" s="31" t="s">
        <v>12</v>
      </c>
      <c r="P55" s="31" t="s">
        <v>12</v>
      </c>
      <c r="Q55" s="31" t="s">
        <v>12</v>
      </c>
      <c r="R55" s="31" t="s">
        <v>13</v>
      </c>
      <c r="S55" s="35"/>
      <c r="T55" s="60">
        <f t="shared" si="21"/>
        <v>5</v>
      </c>
      <c r="U55" s="60">
        <f t="shared" si="22"/>
        <v>1</v>
      </c>
      <c r="W55" s="55">
        <v>7</v>
      </c>
      <c r="X55" s="31" t="s">
        <v>12</v>
      </c>
      <c r="Y55" s="31" t="s">
        <v>12</v>
      </c>
      <c r="Z55" s="31" t="s">
        <v>12</v>
      </c>
      <c r="AA55" s="31" t="s">
        <v>12</v>
      </c>
      <c r="AB55" s="31" t="s">
        <v>13</v>
      </c>
      <c r="AC55" s="31" t="s">
        <v>12</v>
      </c>
      <c r="AD55" s="35"/>
      <c r="AE55" s="60">
        <f t="shared" si="23"/>
        <v>5</v>
      </c>
      <c r="AF55" s="60">
        <f t="shared" si="24"/>
        <v>1</v>
      </c>
      <c r="AH55" s="55">
        <v>7</v>
      </c>
      <c r="AI55" s="31" t="s">
        <v>12</v>
      </c>
      <c r="AJ55" s="31" t="s">
        <v>12</v>
      </c>
      <c r="AK55" s="31" t="s">
        <v>13</v>
      </c>
      <c r="AL55" s="31" t="s">
        <v>12</v>
      </c>
      <c r="AM55" s="31" t="s">
        <v>13</v>
      </c>
      <c r="AN55" s="31" t="s">
        <v>13</v>
      </c>
      <c r="AO55" s="35"/>
      <c r="AP55" s="60">
        <f t="shared" si="25"/>
        <v>3</v>
      </c>
      <c r="AQ55" s="60">
        <f t="shared" si="26"/>
        <v>3</v>
      </c>
    </row>
    <row r="56" spans="1:43" x14ac:dyDescent="0.2">
      <c r="A56" s="55">
        <v>8</v>
      </c>
      <c r="B56" s="31" t="s">
        <v>12</v>
      </c>
      <c r="C56" s="31" t="s">
        <v>13</v>
      </c>
      <c r="D56" s="31" t="s">
        <v>12</v>
      </c>
      <c r="E56" s="31" t="s">
        <v>13</v>
      </c>
      <c r="F56" s="31" t="s">
        <v>13</v>
      </c>
      <c r="G56" s="31" t="s">
        <v>13</v>
      </c>
      <c r="H56" s="35"/>
      <c r="I56" s="60">
        <f t="shared" si="19"/>
        <v>2</v>
      </c>
      <c r="J56" s="60">
        <f t="shared" si="20"/>
        <v>4</v>
      </c>
      <c r="L56" s="55">
        <v>8</v>
      </c>
      <c r="M56" s="31" t="s">
        <v>12</v>
      </c>
      <c r="N56" s="31" t="s">
        <v>13</v>
      </c>
      <c r="O56" s="31" t="s">
        <v>13</v>
      </c>
      <c r="P56" s="31" t="s">
        <v>12</v>
      </c>
      <c r="Q56" s="31" t="s">
        <v>12</v>
      </c>
      <c r="R56" s="31" t="s">
        <v>12</v>
      </c>
      <c r="S56" s="35"/>
      <c r="T56" s="60">
        <f t="shared" si="21"/>
        <v>4</v>
      </c>
      <c r="U56" s="60">
        <f t="shared" si="22"/>
        <v>2</v>
      </c>
      <c r="W56" s="55">
        <v>8</v>
      </c>
      <c r="X56" s="31" t="s">
        <v>12</v>
      </c>
      <c r="Y56" s="31" t="s">
        <v>12</v>
      </c>
      <c r="Z56" s="31" t="s">
        <v>12</v>
      </c>
      <c r="AA56" s="31" t="s">
        <v>12</v>
      </c>
      <c r="AB56" s="31" t="s">
        <v>12</v>
      </c>
      <c r="AC56" s="31" t="s">
        <v>12</v>
      </c>
      <c r="AD56" s="35"/>
      <c r="AE56" s="60">
        <f t="shared" si="23"/>
        <v>6</v>
      </c>
      <c r="AF56" s="60">
        <f t="shared" si="24"/>
        <v>0</v>
      </c>
      <c r="AH56" s="55">
        <v>8</v>
      </c>
      <c r="AI56" s="31" t="s">
        <v>12</v>
      </c>
      <c r="AJ56" s="31" t="s">
        <v>12</v>
      </c>
      <c r="AK56" s="31" t="s">
        <v>12</v>
      </c>
      <c r="AL56" s="31" t="s">
        <v>12</v>
      </c>
      <c r="AM56" s="31" t="s">
        <v>12</v>
      </c>
      <c r="AN56" s="31" t="s">
        <v>12</v>
      </c>
      <c r="AO56" s="35"/>
      <c r="AP56" s="60">
        <f t="shared" si="25"/>
        <v>6</v>
      </c>
      <c r="AQ56" s="60">
        <f t="shared" si="26"/>
        <v>0</v>
      </c>
    </row>
    <row r="57" spans="1:43" x14ac:dyDescent="0.2">
      <c r="A57" s="55">
        <v>9</v>
      </c>
      <c r="B57" s="31" t="s">
        <v>12</v>
      </c>
      <c r="C57" s="31" t="s">
        <v>13</v>
      </c>
      <c r="D57" s="31" t="s">
        <v>12</v>
      </c>
      <c r="E57" s="31" t="s">
        <v>12</v>
      </c>
      <c r="F57" s="31" t="s">
        <v>12</v>
      </c>
      <c r="G57" s="31" t="s">
        <v>12</v>
      </c>
      <c r="H57" s="35"/>
      <c r="I57" s="60">
        <f t="shared" si="19"/>
        <v>5</v>
      </c>
      <c r="J57" s="60">
        <f t="shared" si="20"/>
        <v>1</v>
      </c>
      <c r="L57" s="55">
        <v>9</v>
      </c>
      <c r="M57" s="31" t="s">
        <v>12</v>
      </c>
      <c r="N57" s="31" t="s">
        <v>12</v>
      </c>
      <c r="O57" s="31" t="s">
        <v>13</v>
      </c>
      <c r="P57" s="31" t="s">
        <v>12</v>
      </c>
      <c r="Q57" s="31" t="s">
        <v>12</v>
      </c>
      <c r="R57" s="31" t="s">
        <v>12</v>
      </c>
      <c r="S57" s="35"/>
      <c r="T57" s="60">
        <f t="shared" si="21"/>
        <v>5</v>
      </c>
      <c r="U57" s="60">
        <f t="shared" si="22"/>
        <v>1</v>
      </c>
      <c r="W57" s="55">
        <v>9</v>
      </c>
      <c r="X57" s="31" t="s">
        <v>12</v>
      </c>
      <c r="Y57" s="31" t="s">
        <v>12</v>
      </c>
      <c r="Z57" s="31" t="s">
        <v>12</v>
      </c>
      <c r="AA57" s="31" t="s">
        <v>12</v>
      </c>
      <c r="AB57" s="31" t="s">
        <v>13</v>
      </c>
      <c r="AC57" s="31" t="s">
        <v>12</v>
      </c>
      <c r="AD57" s="35"/>
      <c r="AE57" s="60">
        <f t="shared" si="23"/>
        <v>5</v>
      </c>
      <c r="AF57" s="60">
        <f t="shared" si="24"/>
        <v>1</v>
      </c>
      <c r="AH57" s="55">
        <v>9</v>
      </c>
      <c r="AI57" s="31" t="s">
        <v>12</v>
      </c>
      <c r="AJ57" s="31" t="s">
        <v>13</v>
      </c>
      <c r="AK57" s="31" t="s">
        <v>12</v>
      </c>
      <c r="AL57" s="31" t="s">
        <v>12</v>
      </c>
      <c r="AM57" s="31" t="s">
        <v>12</v>
      </c>
      <c r="AN57" s="31" t="s">
        <v>12</v>
      </c>
      <c r="AO57" s="35"/>
      <c r="AP57" s="60">
        <f t="shared" si="25"/>
        <v>5</v>
      </c>
      <c r="AQ57" s="60">
        <f t="shared" si="26"/>
        <v>1</v>
      </c>
    </row>
    <row r="58" spans="1:43" x14ac:dyDescent="0.2">
      <c r="A58" s="55">
        <v>10</v>
      </c>
      <c r="B58" s="31" t="s">
        <v>12</v>
      </c>
      <c r="C58" s="31" t="s">
        <v>13</v>
      </c>
      <c r="D58" s="31" t="s">
        <v>13</v>
      </c>
      <c r="E58" s="31" t="s">
        <v>13</v>
      </c>
      <c r="F58" s="31" t="s">
        <v>12</v>
      </c>
      <c r="G58" s="31" t="s">
        <v>13</v>
      </c>
      <c r="H58" s="35"/>
      <c r="I58" s="60">
        <f t="shared" si="19"/>
        <v>2</v>
      </c>
      <c r="J58" s="60">
        <f t="shared" si="20"/>
        <v>4</v>
      </c>
      <c r="L58" s="55">
        <v>10</v>
      </c>
      <c r="M58" s="31" t="s">
        <v>12</v>
      </c>
      <c r="N58" s="31" t="s">
        <v>12</v>
      </c>
      <c r="O58" s="31" t="s">
        <v>13</v>
      </c>
      <c r="P58" s="31" t="s">
        <v>12</v>
      </c>
      <c r="Q58" s="31" t="s">
        <v>12</v>
      </c>
      <c r="R58" s="31" t="s">
        <v>12</v>
      </c>
      <c r="S58" s="35"/>
      <c r="T58" s="60">
        <f t="shared" si="21"/>
        <v>5</v>
      </c>
      <c r="U58" s="60">
        <f t="shared" si="22"/>
        <v>1</v>
      </c>
      <c r="W58" s="55">
        <v>10</v>
      </c>
      <c r="X58" s="31" t="s">
        <v>12</v>
      </c>
      <c r="Y58" s="31" t="s">
        <v>12</v>
      </c>
      <c r="Z58" s="31" t="s">
        <v>13</v>
      </c>
      <c r="AA58" s="31" t="s">
        <v>12</v>
      </c>
      <c r="AB58" s="31" t="s">
        <v>12</v>
      </c>
      <c r="AC58" s="31" t="s">
        <v>12</v>
      </c>
      <c r="AD58" s="35"/>
      <c r="AE58" s="60">
        <f t="shared" si="23"/>
        <v>5</v>
      </c>
      <c r="AF58" s="60">
        <f t="shared" si="24"/>
        <v>1</v>
      </c>
      <c r="AH58" s="55">
        <v>10</v>
      </c>
      <c r="AI58" s="31" t="s">
        <v>12</v>
      </c>
      <c r="AJ58" s="31" t="s">
        <v>12</v>
      </c>
      <c r="AK58" s="31" t="s">
        <v>12</v>
      </c>
      <c r="AL58" s="31" t="s">
        <v>12</v>
      </c>
      <c r="AM58" s="31" t="s">
        <v>12</v>
      </c>
      <c r="AN58" s="31" t="s">
        <v>12</v>
      </c>
      <c r="AO58" s="35"/>
      <c r="AP58" s="60">
        <f t="shared" si="25"/>
        <v>6</v>
      </c>
      <c r="AQ58" s="60">
        <f t="shared" si="26"/>
        <v>0</v>
      </c>
    </row>
    <row r="59" spans="1:43" x14ac:dyDescent="0.2">
      <c r="A59" s="55">
        <v>11</v>
      </c>
      <c r="B59" s="31" t="s">
        <v>13</v>
      </c>
      <c r="C59" s="31" t="s">
        <v>13</v>
      </c>
      <c r="D59" s="31" t="s">
        <v>13</v>
      </c>
      <c r="E59" s="31" t="s">
        <v>13</v>
      </c>
      <c r="F59" s="31" t="s">
        <v>13</v>
      </c>
      <c r="G59" s="31" t="s">
        <v>12</v>
      </c>
      <c r="H59" s="35"/>
      <c r="I59" s="60">
        <f t="shared" si="19"/>
        <v>1</v>
      </c>
      <c r="J59" s="60">
        <f t="shared" si="20"/>
        <v>5</v>
      </c>
      <c r="L59" s="55">
        <v>11</v>
      </c>
      <c r="M59" s="31" t="s">
        <v>13</v>
      </c>
      <c r="N59" s="31" t="s">
        <v>12</v>
      </c>
      <c r="O59" s="31" t="s">
        <v>12</v>
      </c>
      <c r="P59" s="31" t="s">
        <v>12</v>
      </c>
      <c r="Q59" s="31" t="s">
        <v>12</v>
      </c>
      <c r="R59" s="31" t="s">
        <v>12</v>
      </c>
      <c r="S59" s="35"/>
      <c r="T59" s="60">
        <f t="shared" si="21"/>
        <v>5</v>
      </c>
      <c r="U59" s="60">
        <f t="shared" si="22"/>
        <v>1</v>
      </c>
      <c r="W59" s="55">
        <v>11</v>
      </c>
      <c r="X59" s="31" t="s">
        <v>13</v>
      </c>
      <c r="Y59" s="31" t="s">
        <v>12</v>
      </c>
      <c r="Z59" s="31" t="s">
        <v>12</v>
      </c>
      <c r="AA59" s="31" t="s">
        <v>12</v>
      </c>
      <c r="AB59" s="31" t="s">
        <v>12</v>
      </c>
      <c r="AC59" s="31" t="s">
        <v>12</v>
      </c>
      <c r="AD59" s="35"/>
      <c r="AE59" s="60">
        <f t="shared" si="23"/>
        <v>5</v>
      </c>
      <c r="AF59" s="60">
        <f t="shared" si="24"/>
        <v>1</v>
      </c>
      <c r="AH59" s="55">
        <v>11</v>
      </c>
      <c r="AI59" s="31" t="s">
        <v>12</v>
      </c>
      <c r="AJ59" s="31" t="s">
        <v>12</v>
      </c>
      <c r="AK59" s="31" t="s">
        <v>13</v>
      </c>
      <c r="AL59" s="31" t="s">
        <v>12</v>
      </c>
      <c r="AM59" s="31" t="s">
        <v>12</v>
      </c>
      <c r="AN59" s="31" t="s">
        <v>12</v>
      </c>
      <c r="AO59" s="35"/>
      <c r="AP59" s="60">
        <f t="shared" si="25"/>
        <v>5</v>
      </c>
      <c r="AQ59" s="60">
        <f t="shared" si="26"/>
        <v>1</v>
      </c>
    </row>
    <row r="60" spans="1:43" x14ac:dyDescent="0.2">
      <c r="A60" s="55">
        <v>12</v>
      </c>
      <c r="B60" s="31" t="s">
        <v>13</v>
      </c>
      <c r="C60" s="31" t="s">
        <v>13</v>
      </c>
      <c r="D60" s="31" t="s">
        <v>12</v>
      </c>
      <c r="E60" s="31" t="s">
        <v>13</v>
      </c>
      <c r="F60" s="31" t="s">
        <v>13</v>
      </c>
      <c r="G60" s="31" t="s">
        <v>12</v>
      </c>
      <c r="H60" s="35"/>
      <c r="I60" s="60">
        <f t="shared" si="19"/>
        <v>2</v>
      </c>
      <c r="J60" s="60">
        <f t="shared" si="20"/>
        <v>4</v>
      </c>
      <c r="L60" s="55">
        <v>12</v>
      </c>
      <c r="M60" s="31" t="s">
        <v>12</v>
      </c>
      <c r="N60" s="31" t="s">
        <v>13</v>
      </c>
      <c r="O60" s="31" t="s">
        <v>13</v>
      </c>
      <c r="P60" s="31" t="s">
        <v>12</v>
      </c>
      <c r="Q60" s="31" t="s">
        <v>12</v>
      </c>
      <c r="R60" s="31" t="s">
        <v>12</v>
      </c>
      <c r="S60" s="35"/>
      <c r="T60" s="60">
        <f t="shared" si="21"/>
        <v>4</v>
      </c>
      <c r="U60" s="60">
        <f t="shared" si="22"/>
        <v>2</v>
      </c>
      <c r="W60" s="55">
        <v>12</v>
      </c>
      <c r="X60" s="31" t="s">
        <v>12</v>
      </c>
      <c r="Y60" s="31" t="s">
        <v>12</v>
      </c>
      <c r="Z60" s="31" t="s">
        <v>13</v>
      </c>
      <c r="AA60" s="31" t="s">
        <v>12</v>
      </c>
      <c r="AB60" s="31" t="s">
        <v>13</v>
      </c>
      <c r="AC60" s="31" t="s">
        <v>12</v>
      </c>
      <c r="AD60" s="35"/>
      <c r="AE60" s="60">
        <f t="shared" si="23"/>
        <v>4</v>
      </c>
      <c r="AF60" s="60">
        <f t="shared" si="24"/>
        <v>2</v>
      </c>
      <c r="AH60" s="55">
        <v>12</v>
      </c>
      <c r="AI60" s="31" t="s">
        <v>12</v>
      </c>
      <c r="AJ60" s="31" t="s">
        <v>12</v>
      </c>
      <c r="AK60" s="31" t="s">
        <v>13</v>
      </c>
      <c r="AL60" s="31" t="s">
        <v>12</v>
      </c>
      <c r="AM60" s="31" t="s">
        <v>12</v>
      </c>
      <c r="AN60" s="31" t="s">
        <v>12</v>
      </c>
      <c r="AO60" s="35"/>
      <c r="AP60" s="60">
        <f t="shared" si="25"/>
        <v>5</v>
      </c>
      <c r="AQ60" s="60">
        <f t="shared" si="26"/>
        <v>1</v>
      </c>
    </row>
    <row r="61" spans="1:43" x14ac:dyDescent="0.2">
      <c r="A61" s="55">
        <v>13</v>
      </c>
      <c r="B61" s="31" t="s">
        <v>12</v>
      </c>
      <c r="C61" s="31" t="s">
        <v>12</v>
      </c>
      <c r="D61" s="31" t="s">
        <v>12</v>
      </c>
      <c r="E61" s="31" t="s">
        <v>12</v>
      </c>
      <c r="F61" s="31" t="s">
        <v>12</v>
      </c>
      <c r="G61" s="31" t="s">
        <v>12</v>
      </c>
      <c r="H61" s="35"/>
      <c r="I61" s="60">
        <f t="shared" si="19"/>
        <v>6</v>
      </c>
      <c r="J61" s="60">
        <f t="shared" si="20"/>
        <v>0</v>
      </c>
      <c r="L61" s="55">
        <v>13</v>
      </c>
      <c r="M61" s="31" t="s">
        <v>12</v>
      </c>
      <c r="N61" s="31" t="s">
        <v>12</v>
      </c>
      <c r="O61" s="31" t="s">
        <v>12</v>
      </c>
      <c r="P61" s="31" t="s">
        <v>12</v>
      </c>
      <c r="Q61" s="31" t="s">
        <v>12</v>
      </c>
      <c r="R61" s="31" t="s">
        <v>12</v>
      </c>
      <c r="S61" s="35"/>
      <c r="T61" s="60">
        <f t="shared" si="21"/>
        <v>6</v>
      </c>
      <c r="U61" s="60">
        <f t="shared" si="22"/>
        <v>0</v>
      </c>
      <c r="W61" s="55">
        <v>13</v>
      </c>
      <c r="X61" s="31" t="s">
        <v>12</v>
      </c>
      <c r="Y61" s="31" t="s">
        <v>12</v>
      </c>
      <c r="Z61" s="31" t="s">
        <v>12</v>
      </c>
      <c r="AA61" s="31" t="s">
        <v>12</v>
      </c>
      <c r="AB61" s="31" t="s">
        <v>12</v>
      </c>
      <c r="AC61" s="31" t="s">
        <v>12</v>
      </c>
      <c r="AD61" s="35"/>
      <c r="AE61" s="60">
        <f t="shared" si="23"/>
        <v>6</v>
      </c>
      <c r="AF61" s="60">
        <f t="shared" si="24"/>
        <v>0</v>
      </c>
      <c r="AH61" s="55">
        <v>13</v>
      </c>
      <c r="AI61" s="31" t="s">
        <v>12</v>
      </c>
      <c r="AJ61" s="31" t="s">
        <v>12</v>
      </c>
      <c r="AK61" s="31" t="s">
        <v>12</v>
      </c>
      <c r="AL61" s="31" t="s">
        <v>12</v>
      </c>
      <c r="AM61" s="31" t="s">
        <v>12</v>
      </c>
      <c r="AN61" s="31" t="s">
        <v>12</v>
      </c>
      <c r="AO61" s="35"/>
      <c r="AP61" s="60">
        <f t="shared" si="25"/>
        <v>6</v>
      </c>
      <c r="AQ61" s="60">
        <f t="shared" si="26"/>
        <v>0</v>
      </c>
    </row>
    <row r="62" spans="1:43" x14ac:dyDescent="0.2">
      <c r="A62" s="55">
        <v>14</v>
      </c>
      <c r="B62" s="31" t="s">
        <v>13</v>
      </c>
      <c r="C62" s="31" t="s">
        <v>12</v>
      </c>
      <c r="D62" s="31" t="s">
        <v>13</v>
      </c>
      <c r="E62" s="31" t="s">
        <v>12</v>
      </c>
      <c r="F62" s="31" t="s">
        <v>13</v>
      </c>
      <c r="G62" s="31" t="s">
        <v>13</v>
      </c>
      <c r="H62" s="35"/>
      <c r="I62" s="60">
        <f t="shared" si="19"/>
        <v>2</v>
      </c>
      <c r="J62" s="60">
        <f t="shared" si="20"/>
        <v>4</v>
      </c>
      <c r="L62" s="55">
        <v>14</v>
      </c>
      <c r="M62" s="31" t="s">
        <v>12</v>
      </c>
      <c r="N62" s="31" t="s">
        <v>12</v>
      </c>
      <c r="O62" s="31" t="s">
        <v>13</v>
      </c>
      <c r="P62" s="31" t="s">
        <v>12</v>
      </c>
      <c r="Q62" s="31" t="s">
        <v>12</v>
      </c>
      <c r="R62" s="31" t="s">
        <v>12</v>
      </c>
      <c r="S62" s="35"/>
      <c r="T62" s="60">
        <f t="shared" si="21"/>
        <v>5</v>
      </c>
      <c r="U62" s="60">
        <f t="shared" si="22"/>
        <v>1</v>
      </c>
      <c r="W62" s="55">
        <v>14</v>
      </c>
      <c r="X62" s="31" t="s">
        <v>12</v>
      </c>
      <c r="Y62" s="31" t="s">
        <v>12</v>
      </c>
      <c r="Z62" s="31" t="s">
        <v>12</v>
      </c>
      <c r="AA62" s="31" t="s">
        <v>12</v>
      </c>
      <c r="AB62" s="31" t="s">
        <v>12</v>
      </c>
      <c r="AC62" s="31" t="s">
        <v>12</v>
      </c>
      <c r="AD62" s="35"/>
      <c r="AE62" s="60">
        <f t="shared" si="23"/>
        <v>6</v>
      </c>
      <c r="AF62" s="60">
        <f t="shared" si="24"/>
        <v>0</v>
      </c>
      <c r="AH62" s="55">
        <v>14</v>
      </c>
      <c r="AI62" s="31" t="s">
        <v>13</v>
      </c>
      <c r="AJ62" s="31" t="s">
        <v>12</v>
      </c>
      <c r="AK62" s="31" t="s">
        <v>13</v>
      </c>
      <c r="AL62" s="31" t="s">
        <v>12</v>
      </c>
      <c r="AM62" s="31" t="s">
        <v>13</v>
      </c>
      <c r="AN62" s="31" t="s">
        <v>12</v>
      </c>
      <c r="AO62" s="35"/>
      <c r="AP62" s="60">
        <f t="shared" si="25"/>
        <v>3</v>
      </c>
      <c r="AQ62" s="60">
        <f t="shared" si="26"/>
        <v>3</v>
      </c>
    </row>
    <row r="63" spans="1:43" x14ac:dyDescent="0.2">
      <c r="A63" s="55">
        <v>15</v>
      </c>
      <c r="B63" s="31" t="s">
        <v>12</v>
      </c>
      <c r="C63" s="31" t="s">
        <v>13</v>
      </c>
      <c r="D63" s="31" t="s">
        <v>12</v>
      </c>
      <c r="E63" s="31" t="s">
        <v>13</v>
      </c>
      <c r="F63" s="31" t="s">
        <v>12</v>
      </c>
      <c r="G63" s="31" t="s">
        <v>12</v>
      </c>
      <c r="H63" s="35"/>
      <c r="I63" s="60">
        <f t="shared" si="19"/>
        <v>4</v>
      </c>
      <c r="J63" s="60">
        <f t="shared" si="20"/>
        <v>2</v>
      </c>
      <c r="L63" s="55">
        <v>15</v>
      </c>
      <c r="M63" s="31" t="s">
        <v>12</v>
      </c>
      <c r="N63" s="31" t="s">
        <v>12</v>
      </c>
      <c r="O63" s="31" t="s">
        <v>12</v>
      </c>
      <c r="P63" s="31" t="s">
        <v>12</v>
      </c>
      <c r="Q63" s="31" t="s">
        <v>12</v>
      </c>
      <c r="R63" s="31" t="s">
        <v>12</v>
      </c>
      <c r="S63" s="35"/>
      <c r="T63" s="60">
        <f t="shared" si="21"/>
        <v>6</v>
      </c>
      <c r="U63" s="60">
        <f t="shared" si="22"/>
        <v>0</v>
      </c>
      <c r="W63" s="55">
        <v>15</v>
      </c>
      <c r="X63" s="31" t="s">
        <v>12</v>
      </c>
      <c r="Y63" s="31" t="s">
        <v>12</v>
      </c>
      <c r="Z63" s="31" t="s">
        <v>12</v>
      </c>
      <c r="AA63" s="31" t="s">
        <v>12</v>
      </c>
      <c r="AB63" s="31" t="s">
        <v>12</v>
      </c>
      <c r="AC63" s="31" t="s">
        <v>13</v>
      </c>
      <c r="AD63" s="35"/>
      <c r="AE63" s="60">
        <f t="shared" si="23"/>
        <v>5</v>
      </c>
      <c r="AF63" s="60">
        <f t="shared" si="24"/>
        <v>1</v>
      </c>
      <c r="AH63" s="55">
        <v>15</v>
      </c>
      <c r="AI63" s="31" t="s">
        <v>12</v>
      </c>
      <c r="AJ63" s="31" t="s">
        <v>12</v>
      </c>
      <c r="AK63" s="31" t="s">
        <v>12</v>
      </c>
      <c r="AL63" s="31" t="s">
        <v>12</v>
      </c>
      <c r="AM63" s="31" t="s">
        <v>12</v>
      </c>
      <c r="AN63" s="31" t="s">
        <v>12</v>
      </c>
      <c r="AO63" s="35"/>
      <c r="AP63" s="60">
        <f t="shared" si="25"/>
        <v>6</v>
      </c>
      <c r="AQ63" s="60">
        <f t="shared" si="26"/>
        <v>0</v>
      </c>
    </row>
    <row r="64" spans="1:43" x14ac:dyDescent="0.2">
      <c r="A64" s="55">
        <v>16</v>
      </c>
      <c r="B64" s="31" t="s">
        <v>13</v>
      </c>
      <c r="C64" s="31" t="s">
        <v>12</v>
      </c>
      <c r="D64" s="31" t="s">
        <v>12</v>
      </c>
      <c r="E64" s="31" t="s">
        <v>12</v>
      </c>
      <c r="F64" s="31" t="s">
        <v>12</v>
      </c>
      <c r="G64" s="31" t="s">
        <v>12</v>
      </c>
      <c r="H64" s="35"/>
      <c r="I64" s="60">
        <f t="shared" si="19"/>
        <v>5</v>
      </c>
      <c r="J64" s="60">
        <f t="shared" si="20"/>
        <v>1</v>
      </c>
      <c r="L64" s="55">
        <v>16</v>
      </c>
      <c r="M64" s="31" t="s">
        <v>12</v>
      </c>
      <c r="N64" s="31" t="s">
        <v>12</v>
      </c>
      <c r="O64" s="31" t="s">
        <v>12</v>
      </c>
      <c r="P64" s="31" t="s">
        <v>12</v>
      </c>
      <c r="Q64" s="31" t="s">
        <v>12</v>
      </c>
      <c r="R64" s="31" t="s">
        <v>12</v>
      </c>
      <c r="S64" s="35"/>
      <c r="T64" s="60">
        <f t="shared" si="21"/>
        <v>6</v>
      </c>
      <c r="U64" s="60">
        <f t="shared" si="22"/>
        <v>0</v>
      </c>
      <c r="W64" s="55">
        <v>16</v>
      </c>
      <c r="X64" s="31" t="s">
        <v>12</v>
      </c>
      <c r="Y64" s="31" t="s">
        <v>13</v>
      </c>
      <c r="Z64" s="31" t="s">
        <v>12</v>
      </c>
      <c r="AA64" s="31" t="s">
        <v>12</v>
      </c>
      <c r="AB64" s="31" t="s">
        <v>12</v>
      </c>
      <c r="AC64" s="31" t="s">
        <v>12</v>
      </c>
      <c r="AD64" s="35"/>
      <c r="AE64" s="60">
        <f t="shared" si="23"/>
        <v>5</v>
      </c>
      <c r="AF64" s="60">
        <f t="shared" si="24"/>
        <v>1</v>
      </c>
      <c r="AH64" s="55">
        <v>16</v>
      </c>
      <c r="AI64" s="31" t="s">
        <v>12</v>
      </c>
      <c r="AJ64" s="31" t="s">
        <v>12</v>
      </c>
      <c r="AK64" s="31" t="s">
        <v>13</v>
      </c>
      <c r="AL64" s="31" t="s">
        <v>12</v>
      </c>
      <c r="AM64" s="31" t="s">
        <v>13</v>
      </c>
      <c r="AN64" s="31" t="s">
        <v>12</v>
      </c>
      <c r="AO64" s="35"/>
      <c r="AP64" s="60">
        <f t="shared" si="25"/>
        <v>4</v>
      </c>
      <c r="AQ64" s="60">
        <f t="shared" si="26"/>
        <v>2</v>
      </c>
    </row>
    <row r="65" spans="1:43" x14ac:dyDescent="0.2">
      <c r="A65" s="55">
        <v>17</v>
      </c>
      <c r="B65" s="31" t="s">
        <v>13</v>
      </c>
      <c r="C65" s="31" t="s">
        <v>12</v>
      </c>
      <c r="D65" s="31" t="s">
        <v>12</v>
      </c>
      <c r="E65" s="31" t="s">
        <v>12</v>
      </c>
      <c r="F65" s="31" t="s">
        <v>12</v>
      </c>
      <c r="G65" s="31" t="s">
        <v>12</v>
      </c>
      <c r="H65" s="35"/>
      <c r="I65" s="60">
        <f t="shared" si="19"/>
        <v>5</v>
      </c>
      <c r="J65" s="60">
        <f t="shared" si="20"/>
        <v>1</v>
      </c>
      <c r="L65" s="55">
        <v>17</v>
      </c>
      <c r="M65" s="31" t="s">
        <v>12</v>
      </c>
      <c r="N65" s="31" t="s">
        <v>12</v>
      </c>
      <c r="O65" s="31" t="s">
        <v>12</v>
      </c>
      <c r="P65" s="31" t="s">
        <v>12</v>
      </c>
      <c r="Q65" s="31" t="s">
        <v>12</v>
      </c>
      <c r="R65" s="31" t="s">
        <v>12</v>
      </c>
      <c r="S65" s="35"/>
      <c r="T65" s="60">
        <f t="shared" si="21"/>
        <v>6</v>
      </c>
      <c r="U65" s="60">
        <f t="shared" si="22"/>
        <v>0</v>
      </c>
      <c r="W65" s="55">
        <v>17</v>
      </c>
      <c r="X65" s="31" t="s">
        <v>12</v>
      </c>
      <c r="Y65" s="31" t="s">
        <v>12</v>
      </c>
      <c r="Z65" s="31" t="s">
        <v>12</v>
      </c>
      <c r="AA65" s="31" t="s">
        <v>12</v>
      </c>
      <c r="AB65" s="31" t="s">
        <v>12</v>
      </c>
      <c r="AC65" s="31" t="s">
        <v>12</v>
      </c>
      <c r="AD65" s="35"/>
      <c r="AE65" s="60">
        <f t="shared" si="23"/>
        <v>6</v>
      </c>
      <c r="AF65" s="60">
        <f t="shared" si="24"/>
        <v>0</v>
      </c>
      <c r="AH65" s="55">
        <v>17</v>
      </c>
      <c r="AI65" s="31" t="s">
        <v>13</v>
      </c>
      <c r="AJ65" s="31" t="s">
        <v>12</v>
      </c>
      <c r="AK65" s="31" t="s">
        <v>13</v>
      </c>
      <c r="AL65" s="31" t="s">
        <v>12</v>
      </c>
      <c r="AM65" s="31" t="s">
        <v>12</v>
      </c>
      <c r="AN65" s="31" t="s">
        <v>12</v>
      </c>
      <c r="AO65" s="35"/>
      <c r="AP65" s="60">
        <f t="shared" si="25"/>
        <v>4</v>
      </c>
      <c r="AQ65" s="60">
        <f t="shared" si="26"/>
        <v>2</v>
      </c>
    </row>
    <row r="66" spans="1:43" x14ac:dyDescent="0.2">
      <c r="A66" s="55">
        <v>18</v>
      </c>
      <c r="B66" s="31" t="s">
        <v>12</v>
      </c>
      <c r="C66" s="31" t="s">
        <v>12</v>
      </c>
      <c r="D66" s="31" t="s">
        <v>12</v>
      </c>
      <c r="E66" s="31" t="s">
        <v>12</v>
      </c>
      <c r="F66" s="31" t="s">
        <v>12</v>
      </c>
      <c r="G66" s="31" t="s">
        <v>12</v>
      </c>
      <c r="H66" s="35"/>
      <c r="I66" s="60">
        <f t="shared" si="19"/>
        <v>6</v>
      </c>
      <c r="J66" s="60">
        <f t="shared" si="20"/>
        <v>0</v>
      </c>
      <c r="L66" s="55">
        <v>18</v>
      </c>
      <c r="M66" s="31" t="s">
        <v>12</v>
      </c>
      <c r="N66" s="31" t="s">
        <v>12</v>
      </c>
      <c r="O66" s="31" t="s">
        <v>12</v>
      </c>
      <c r="P66" s="31" t="s">
        <v>12</v>
      </c>
      <c r="Q66" s="31" t="s">
        <v>12</v>
      </c>
      <c r="R66" s="31" t="s">
        <v>12</v>
      </c>
      <c r="S66" s="35"/>
      <c r="T66" s="60">
        <f t="shared" si="21"/>
        <v>6</v>
      </c>
      <c r="U66" s="60">
        <f t="shared" si="22"/>
        <v>0</v>
      </c>
      <c r="W66" s="55">
        <v>18</v>
      </c>
      <c r="X66" s="31" t="s">
        <v>12</v>
      </c>
      <c r="Y66" s="31" t="s">
        <v>12</v>
      </c>
      <c r="Z66" s="31" t="s">
        <v>12</v>
      </c>
      <c r="AA66" s="31" t="s">
        <v>12</v>
      </c>
      <c r="AB66" s="31" t="s">
        <v>12</v>
      </c>
      <c r="AC66" s="31" t="s">
        <v>12</v>
      </c>
      <c r="AD66" s="35"/>
      <c r="AE66" s="60">
        <f t="shared" si="23"/>
        <v>6</v>
      </c>
      <c r="AF66" s="60">
        <f t="shared" si="24"/>
        <v>0</v>
      </c>
      <c r="AH66" s="55">
        <v>18</v>
      </c>
      <c r="AI66" s="31" t="s">
        <v>12</v>
      </c>
      <c r="AJ66" s="31" t="s">
        <v>12</v>
      </c>
      <c r="AK66" s="31" t="s">
        <v>12</v>
      </c>
      <c r="AL66" s="31" t="s">
        <v>12</v>
      </c>
      <c r="AM66" s="31" t="s">
        <v>12</v>
      </c>
      <c r="AN66" s="31" t="s">
        <v>12</v>
      </c>
      <c r="AO66" s="35"/>
      <c r="AP66" s="60">
        <f t="shared" si="25"/>
        <v>6</v>
      </c>
      <c r="AQ66" s="60">
        <f t="shared" si="26"/>
        <v>0</v>
      </c>
    </row>
    <row r="67" spans="1:43" x14ac:dyDescent="0.2">
      <c r="A67" s="55">
        <v>19</v>
      </c>
      <c r="B67" s="31" t="s">
        <v>13</v>
      </c>
      <c r="C67" s="31" t="s">
        <v>12</v>
      </c>
      <c r="D67" s="31" t="s">
        <v>12</v>
      </c>
      <c r="E67" s="31" t="s">
        <v>13</v>
      </c>
      <c r="F67" s="31" t="s">
        <v>12</v>
      </c>
      <c r="G67" s="31" t="s">
        <v>13</v>
      </c>
      <c r="H67" s="35"/>
      <c r="I67" s="60">
        <f t="shared" si="19"/>
        <v>3</v>
      </c>
      <c r="J67" s="60">
        <f t="shared" si="20"/>
        <v>3</v>
      </c>
      <c r="L67" s="55">
        <v>19</v>
      </c>
      <c r="M67" s="31" t="s">
        <v>12</v>
      </c>
      <c r="N67" s="31" t="s">
        <v>12</v>
      </c>
      <c r="O67" s="31" t="s">
        <v>12</v>
      </c>
      <c r="P67" s="31" t="s">
        <v>12</v>
      </c>
      <c r="Q67" s="31" t="s">
        <v>12</v>
      </c>
      <c r="R67" s="31" t="s">
        <v>12</v>
      </c>
      <c r="S67" s="35"/>
      <c r="T67" s="60">
        <f t="shared" si="21"/>
        <v>6</v>
      </c>
      <c r="U67" s="60">
        <f t="shared" si="22"/>
        <v>0</v>
      </c>
      <c r="W67" s="55">
        <v>19</v>
      </c>
      <c r="X67" s="31" t="s">
        <v>12</v>
      </c>
      <c r="Y67" s="31" t="s">
        <v>12</v>
      </c>
      <c r="Z67" s="31" t="s">
        <v>12</v>
      </c>
      <c r="AA67" s="31" t="s">
        <v>12</v>
      </c>
      <c r="AB67" s="31" t="s">
        <v>12</v>
      </c>
      <c r="AC67" s="31" t="s">
        <v>12</v>
      </c>
      <c r="AD67" s="35"/>
      <c r="AE67" s="60">
        <f t="shared" si="23"/>
        <v>6</v>
      </c>
      <c r="AF67" s="60">
        <f t="shared" si="24"/>
        <v>0</v>
      </c>
      <c r="AH67" s="55">
        <v>19</v>
      </c>
      <c r="AI67" s="31" t="s">
        <v>12</v>
      </c>
      <c r="AJ67" s="31" t="s">
        <v>12</v>
      </c>
      <c r="AK67" s="31" t="s">
        <v>12</v>
      </c>
      <c r="AL67" s="31" t="s">
        <v>12</v>
      </c>
      <c r="AM67" s="31" t="s">
        <v>12</v>
      </c>
      <c r="AN67" s="31" t="s">
        <v>12</v>
      </c>
      <c r="AO67" s="35"/>
      <c r="AP67" s="60">
        <f t="shared" si="25"/>
        <v>6</v>
      </c>
      <c r="AQ67" s="60">
        <f t="shared" si="26"/>
        <v>0</v>
      </c>
    </row>
    <row r="68" spans="1:43" x14ac:dyDescent="0.2">
      <c r="A68" s="55">
        <v>20</v>
      </c>
      <c r="B68" s="31" t="s">
        <v>12</v>
      </c>
      <c r="C68" s="31" t="s">
        <v>12</v>
      </c>
      <c r="D68" s="31" t="s">
        <v>13</v>
      </c>
      <c r="E68" s="31" t="s">
        <v>13</v>
      </c>
      <c r="F68" s="31" t="s">
        <v>13</v>
      </c>
      <c r="G68" s="31" t="s">
        <v>12</v>
      </c>
      <c r="H68" s="35"/>
      <c r="I68" s="60">
        <f t="shared" si="19"/>
        <v>3</v>
      </c>
      <c r="J68" s="60">
        <f t="shared" si="20"/>
        <v>3</v>
      </c>
      <c r="L68" s="55">
        <v>20</v>
      </c>
      <c r="M68" s="31" t="s">
        <v>12</v>
      </c>
      <c r="N68" s="31" t="s">
        <v>12</v>
      </c>
      <c r="O68" s="31" t="s">
        <v>12</v>
      </c>
      <c r="P68" s="31" t="s">
        <v>12</v>
      </c>
      <c r="Q68" s="31" t="s">
        <v>12</v>
      </c>
      <c r="R68" s="31" t="s">
        <v>12</v>
      </c>
      <c r="S68" s="35"/>
      <c r="T68" s="60">
        <f t="shared" si="21"/>
        <v>6</v>
      </c>
      <c r="U68" s="60">
        <f t="shared" si="22"/>
        <v>0</v>
      </c>
      <c r="W68" s="55">
        <v>20</v>
      </c>
      <c r="X68" s="31" t="s">
        <v>12</v>
      </c>
      <c r="Y68" s="31" t="s">
        <v>12</v>
      </c>
      <c r="Z68" s="31" t="s">
        <v>12</v>
      </c>
      <c r="AA68" s="31" t="s">
        <v>12</v>
      </c>
      <c r="AB68" s="31" t="s">
        <v>13</v>
      </c>
      <c r="AC68" s="31" t="s">
        <v>12</v>
      </c>
      <c r="AD68" s="35"/>
      <c r="AE68" s="60">
        <f t="shared" si="23"/>
        <v>5</v>
      </c>
      <c r="AF68" s="60">
        <f t="shared" si="24"/>
        <v>1</v>
      </c>
      <c r="AH68" s="55">
        <v>20</v>
      </c>
      <c r="AI68" s="31" t="s">
        <v>12</v>
      </c>
      <c r="AJ68" s="31" t="s">
        <v>12</v>
      </c>
      <c r="AK68" s="31" t="s">
        <v>12</v>
      </c>
      <c r="AL68" s="31" t="s">
        <v>12</v>
      </c>
      <c r="AM68" s="31" t="s">
        <v>12</v>
      </c>
      <c r="AN68" s="31" t="s">
        <v>12</v>
      </c>
      <c r="AO68" s="35"/>
      <c r="AP68" s="60">
        <f t="shared" si="25"/>
        <v>6</v>
      </c>
      <c r="AQ68" s="60">
        <f t="shared" si="26"/>
        <v>0</v>
      </c>
    </row>
    <row r="69" spans="1:43" x14ac:dyDescent="0.2">
      <c r="A69" s="55">
        <v>21</v>
      </c>
      <c r="B69" s="31" t="s">
        <v>13</v>
      </c>
      <c r="C69" s="31" t="s">
        <v>13</v>
      </c>
      <c r="D69" s="31" t="s">
        <v>12</v>
      </c>
      <c r="E69" s="31" t="s">
        <v>13</v>
      </c>
      <c r="F69" s="31" t="s">
        <v>12</v>
      </c>
      <c r="G69" s="31" t="s">
        <v>12</v>
      </c>
      <c r="H69" s="35"/>
      <c r="I69" s="60">
        <f t="shared" si="19"/>
        <v>3</v>
      </c>
      <c r="J69" s="60">
        <f t="shared" si="20"/>
        <v>3</v>
      </c>
      <c r="L69" s="55">
        <v>21</v>
      </c>
      <c r="M69" s="31" t="s">
        <v>12</v>
      </c>
      <c r="N69" s="31" t="s">
        <v>12</v>
      </c>
      <c r="O69" s="31" t="s">
        <v>12</v>
      </c>
      <c r="P69" s="31" t="s">
        <v>12</v>
      </c>
      <c r="Q69" s="31" t="s">
        <v>12</v>
      </c>
      <c r="R69" s="31" t="s">
        <v>13</v>
      </c>
      <c r="S69" s="35"/>
      <c r="T69" s="60">
        <f t="shared" si="21"/>
        <v>5</v>
      </c>
      <c r="U69" s="60">
        <f t="shared" si="22"/>
        <v>1</v>
      </c>
      <c r="W69" s="55">
        <v>21</v>
      </c>
      <c r="X69" s="31" t="s">
        <v>12</v>
      </c>
      <c r="Y69" s="31" t="s">
        <v>12</v>
      </c>
      <c r="Z69" s="31" t="s">
        <v>12</v>
      </c>
      <c r="AA69" s="31" t="s">
        <v>12</v>
      </c>
      <c r="AB69" s="31" t="s">
        <v>12</v>
      </c>
      <c r="AC69" s="31" t="s">
        <v>12</v>
      </c>
      <c r="AD69" s="35"/>
      <c r="AE69" s="60">
        <f t="shared" si="23"/>
        <v>6</v>
      </c>
      <c r="AF69" s="60">
        <f t="shared" si="24"/>
        <v>0</v>
      </c>
      <c r="AH69" s="55">
        <v>21</v>
      </c>
      <c r="AI69" s="31" t="s">
        <v>12</v>
      </c>
      <c r="AJ69" s="31" t="s">
        <v>12</v>
      </c>
      <c r="AK69" s="31" t="s">
        <v>12</v>
      </c>
      <c r="AL69" s="31" t="s">
        <v>12</v>
      </c>
      <c r="AM69" s="31" t="s">
        <v>13</v>
      </c>
      <c r="AN69" s="31" t="s">
        <v>12</v>
      </c>
      <c r="AO69" s="35"/>
      <c r="AP69" s="60">
        <f t="shared" si="25"/>
        <v>5</v>
      </c>
      <c r="AQ69" s="60">
        <f t="shared" si="26"/>
        <v>1</v>
      </c>
    </row>
    <row r="70" spans="1:43" x14ac:dyDescent="0.2">
      <c r="A70" s="55">
        <v>22</v>
      </c>
      <c r="B70" s="31" t="s">
        <v>12</v>
      </c>
      <c r="C70" s="31" t="s">
        <v>12</v>
      </c>
      <c r="D70" s="31" t="s">
        <v>12</v>
      </c>
      <c r="E70" s="31" t="s">
        <v>13</v>
      </c>
      <c r="F70" s="31" t="s">
        <v>13</v>
      </c>
      <c r="G70" s="31" t="s">
        <v>12</v>
      </c>
      <c r="H70" s="35"/>
      <c r="I70" s="60">
        <f t="shared" si="19"/>
        <v>4</v>
      </c>
      <c r="J70" s="60">
        <f t="shared" si="20"/>
        <v>2</v>
      </c>
      <c r="L70" s="55">
        <v>22</v>
      </c>
      <c r="M70" s="31" t="s">
        <v>12</v>
      </c>
      <c r="N70" s="31" t="s">
        <v>12</v>
      </c>
      <c r="O70" s="31" t="s">
        <v>12</v>
      </c>
      <c r="P70" s="31" t="s">
        <v>12</v>
      </c>
      <c r="Q70" s="31" t="s">
        <v>12</v>
      </c>
      <c r="R70" s="31" t="s">
        <v>12</v>
      </c>
      <c r="S70" s="35"/>
      <c r="T70" s="60">
        <f t="shared" si="21"/>
        <v>6</v>
      </c>
      <c r="U70" s="60">
        <f t="shared" si="22"/>
        <v>0</v>
      </c>
      <c r="W70" s="55">
        <v>22</v>
      </c>
      <c r="X70" s="31" t="s">
        <v>12</v>
      </c>
      <c r="Y70" s="31" t="s">
        <v>12</v>
      </c>
      <c r="Z70" s="31" t="s">
        <v>12</v>
      </c>
      <c r="AA70" s="31" t="s">
        <v>12</v>
      </c>
      <c r="AB70" s="31" t="s">
        <v>12</v>
      </c>
      <c r="AC70" s="31" t="s">
        <v>12</v>
      </c>
      <c r="AD70" s="35"/>
      <c r="AE70" s="60">
        <f t="shared" si="23"/>
        <v>6</v>
      </c>
      <c r="AF70" s="60">
        <f t="shared" si="24"/>
        <v>0</v>
      </c>
      <c r="AH70" s="55">
        <v>22</v>
      </c>
      <c r="AI70" s="31" t="s">
        <v>12</v>
      </c>
      <c r="AJ70" s="31" t="s">
        <v>12</v>
      </c>
      <c r="AK70" s="31" t="s">
        <v>12</v>
      </c>
      <c r="AL70" s="31" t="s">
        <v>12</v>
      </c>
      <c r="AM70" s="31" t="s">
        <v>12</v>
      </c>
      <c r="AN70" s="31" t="s">
        <v>12</v>
      </c>
      <c r="AO70" s="35"/>
      <c r="AP70" s="60">
        <f t="shared" si="25"/>
        <v>6</v>
      </c>
      <c r="AQ70" s="60">
        <f t="shared" si="26"/>
        <v>0</v>
      </c>
    </row>
    <row r="71" spans="1:43" x14ac:dyDescent="0.2">
      <c r="A71" s="55">
        <v>23</v>
      </c>
      <c r="B71" s="31" t="s">
        <v>13</v>
      </c>
      <c r="C71" s="31" t="s">
        <v>13</v>
      </c>
      <c r="D71" s="31" t="s">
        <v>12</v>
      </c>
      <c r="E71" s="31" t="s">
        <v>13</v>
      </c>
      <c r="F71" s="31" t="s">
        <v>13</v>
      </c>
      <c r="G71" s="31" t="s">
        <v>13</v>
      </c>
      <c r="H71" s="35"/>
      <c r="I71" s="60">
        <f t="shared" si="19"/>
        <v>1</v>
      </c>
      <c r="J71" s="60">
        <f t="shared" si="20"/>
        <v>5</v>
      </c>
      <c r="L71" s="55">
        <v>23</v>
      </c>
      <c r="M71" s="31" t="s">
        <v>13</v>
      </c>
      <c r="N71" s="31" t="s">
        <v>12</v>
      </c>
      <c r="O71" s="31" t="s">
        <v>13</v>
      </c>
      <c r="P71" s="31" t="s">
        <v>12</v>
      </c>
      <c r="Q71" s="31" t="s">
        <v>13</v>
      </c>
      <c r="R71" s="31" t="s">
        <v>13</v>
      </c>
      <c r="S71" s="35"/>
      <c r="T71" s="60">
        <f t="shared" si="21"/>
        <v>2</v>
      </c>
      <c r="U71" s="60">
        <f t="shared" si="22"/>
        <v>4</v>
      </c>
      <c r="W71" s="55">
        <v>23</v>
      </c>
      <c r="X71" s="31" t="s">
        <v>13</v>
      </c>
      <c r="Y71" s="31" t="s">
        <v>13</v>
      </c>
      <c r="Z71" s="31" t="s">
        <v>12</v>
      </c>
      <c r="AA71" s="31" t="s">
        <v>12</v>
      </c>
      <c r="AB71" s="31" t="s">
        <v>13</v>
      </c>
      <c r="AC71" s="31" t="s">
        <v>12</v>
      </c>
      <c r="AD71" s="35"/>
      <c r="AE71" s="60">
        <f t="shared" si="23"/>
        <v>3</v>
      </c>
      <c r="AF71" s="60">
        <f t="shared" si="24"/>
        <v>3</v>
      </c>
      <c r="AH71" s="55">
        <v>23</v>
      </c>
      <c r="AI71" s="31" t="s">
        <v>13</v>
      </c>
      <c r="AJ71" s="31" t="s">
        <v>13</v>
      </c>
      <c r="AK71" s="31" t="s">
        <v>13</v>
      </c>
      <c r="AL71" s="31" t="s">
        <v>12</v>
      </c>
      <c r="AM71" s="31" t="s">
        <v>13</v>
      </c>
      <c r="AN71" s="31" t="s">
        <v>12</v>
      </c>
      <c r="AO71" s="35"/>
      <c r="AP71" s="60">
        <f t="shared" si="25"/>
        <v>2</v>
      </c>
      <c r="AQ71" s="60">
        <f t="shared" si="26"/>
        <v>4</v>
      </c>
    </row>
    <row r="72" spans="1:43" x14ac:dyDescent="0.2">
      <c r="A72" s="55">
        <v>24</v>
      </c>
      <c r="B72" s="31" t="s">
        <v>13</v>
      </c>
      <c r="C72" s="31" t="s">
        <v>13</v>
      </c>
      <c r="D72" s="31" t="s">
        <v>13</v>
      </c>
      <c r="E72" s="31" t="s">
        <v>13</v>
      </c>
      <c r="F72" s="31" t="s">
        <v>13</v>
      </c>
      <c r="G72" s="31" t="s">
        <v>13</v>
      </c>
      <c r="H72" s="35"/>
      <c r="I72" s="60">
        <f t="shared" si="19"/>
        <v>0</v>
      </c>
      <c r="J72" s="60">
        <f t="shared" si="20"/>
        <v>6</v>
      </c>
      <c r="L72" s="55">
        <v>24</v>
      </c>
      <c r="M72" s="31" t="s">
        <v>12</v>
      </c>
      <c r="N72" s="31" t="s">
        <v>12</v>
      </c>
      <c r="O72" s="31" t="s">
        <v>12</v>
      </c>
      <c r="P72" s="31" t="s">
        <v>12</v>
      </c>
      <c r="Q72" s="31" t="s">
        <v>12</v>
      </c>
      <c r="R72" s="31" t="s">
        <v>13</v>
      </c>
      <c r="S72" s="35"/>
      <c r="T72" s="60">
        <f t="shared" si="21"/>
        <v>5</v>
      </c>
      <c r="U72" s="60">
        <f t="shared" si="22"/>
        <v>1</v>
      </c>
      <c r="W72" s="55">
        <v>24</v>
      </c>
      <c r="X72" s="31" t="s">
        <v>12</v>
      </c>
      <c r="Y72" s="31" t="s">
        <v>13</v>
      </c>
      <c r="Z72" s="31" t="s">
        <v>12</v>
      </c>
      <c r="AA72" s="31" t="s">
        <v>12</v>
      </c>
      <c r="AB72" s="31" t="s">
        <v>13</v>
      </c>
      <c r="AC72" s="31" t="s">
        <v>13</v>
      </c>
      <c r="AD72" s="35"/>
      <c r="AE72" s="60">
        <f t="shared" si="23"/>
        <v>3</v>
      </c>
      <c r="AF72" s="60">
        <f t="shared" si="24"/>
        <v>3</v>
      </c>
      <c r="AH72" s="55">
        <v>24</v>
      </c>
      <c r="AI72" s="31" t="s">
        <v>12</v>
      </c>
      <c r="AJ72" s="31" t="s">
        <v>12</v>
      </c>
      <c r="AK72" s="31" t="s">
        <v>12</v>
      </c>
      <c r="AL72" s="31" t="s">
        <v>12</v>
      </c>
      <c r="AM72" s="31" t="s">
        <v>12</v>
      </c>
      <c r="AN72" s="31" t="s">
        <v>13</v>
      </c>
      <c r="AO72" s="35"/>
      <c r="AP72" s="60">
        <f t="shared" si="25"/>
        <v>5</v>
      </c>
      <c r="AQ72" s="60">
        <f t="shared" si="26"/>
        <v>1</v>
      </c>
    </row>
    <row r="73" spans="1:43" x14ac:dyDescent="0.2">
      <c r="A73" s="55">
        <v>25</v>
      </c>
      <c r="B73" s="31" t="s">
        <v>12</v>
      </c>
      <c r="C73" s="31" t="s">
        <v>13</v>
      </c>
      <c r="D73" s="31" t="s">
        <v>12</v>
      </c>
      <c r="E73" s="31" t="s">
        <v>12</v>
      </c>
      <c r="F73" s="31" t="s">
        <v>13</v>
      </c>
      <c r="G73" s="31" t="s">
        <v>12</v>
      </c>
      <c r="H73" s="35"/>
      <c r="I73" s="60">
        <f t="shared" si="19"/>
        <v>4</v>
      </c>
      <c r="J73" s="60">
        <f t="shared" si="20"/>
        <v>2</v>
      </c>
      <c r="L73" s="55">
        <v>25</v>
      </c>
      <c r="M73" s="31" t="s">
        <v>12</v>
      </c>
      <c r="N73" s="31" t="s">
        <v>13</v>
      </c>
      <c r="O73" s="31" t="s">
        <v>13</v>
      </c>
      <c r="P73" s="31" t="s">
        <v>12</v>
      </c>
      <c r="Q73" s="31" t="s">
        <v>12</v>
      </c>
      <c r="R73" s="31" t="s">
        <v>12</v>
      </c>
      <c r="S73" s="35"/>
      <c r="T73" s="60">
        <f t="shared" si="21"/>
        <v>4</v>
      </c>
      <c r="U73" s="60">
        <f t="shared" si="22"/>
        <v>2</v>
      </c>
      <c r="W73" s="55">
        <v>25</v>
      </c>
      <c r="X73" s="31" t="s">
        <v>12</v>
      </c>
      <c r="Y73" s="31" t="s">
        <v>13</v>
      </c>
      <c r="Z73" s="31" t="s">
        <v>13</v>
      </c>
      <c r="AA73" s="31" t="s">
        <v>13</v>
      </c>
      <c r="AB73" s="31" t="s">
        <v>13</v>
      </c>
      <c r="AC73" s="31" t="s">
        <v>13</v>
      </c>
      <c r="AD73" s="35"/>
      <c r="AE73" s="60">
        <f t="shared" si="23"/>
        <v>1</v>
      </c>
      <c r="AF73" s="60">
        <f t="shared" si="24"/>
        <v>5</v>
      </c>
      <c r="AH73" s="55">
        <v>25</v>
      </c>
      <c r="AI73" s="31" t="s">
        <v>13</v>
      </c>
      <c r="AJ73" s="31" t="s">
        <v>13</v>
      </c>
      <c r="AK73" s="31" t="s">
        <v>13</v>
      </c>
      <c r="AL73" s="31" t="s">
        <v>13</v>
      </c>
      <c r="AM73" s="31" t="s">
        <v>13</v>
      </c>
      <c r="AN73" s="31" t="s">
        <v>13</v>
      </c>
      <c r="AO73" s="35"/>
      <c r="AP73" s="60">
        <f t="shared" si="25"/>
        <v>0</v>
      </c>
      <c r="AQ73" s="60">
        <f t="shared" si="26"/>
        <v>6</v>
      </c>
    </row>
    <row r="74" spans="1:43" x14ac:dyDescent="0.2">
      <c r="A74" s="55">
        <v>26</v>
      </c>
      <c r="B74" s="31" t="s">
        <v>12</v>
      </c>
      <c r="C74" s="31" t="s">
        <v>12</v>
      </c>
      <c r="D74" s="31" t="s">
        <v>12</v>
      </c>
      <c r="E74" s="31" t="s">
        <v>13</v>
      </c>
      <c r="F74" s="31" t="s">
        <v>12</v>
      </c>
      <c r="G74" s="31" t="s">
        <v>13</v>
      </c>
      <c r="H74" s="35"/>
      <c r="I74" s="60">
        <f t="shared" si="19"/>
        <v>4</v>
      </c>
      <c r="J74" s="60">
        <f t="shared" si="20"/>
        <v>2</v>
      </c>
      <c r="L74" s="55">
        <v>26</v>
      </c>
      <c r="M74" s="31" t="s">
        <v>12</v>
      </c>
      <c r="N74" s="31" t="s">
        <v>12</v>
      </c>
      <c r="O74" s="31" t="s">
        <v>12</v>
      </c>
      <c r="P74" s="31" t="s">
        <v>12</v>
      </c>
      <c r="Q74" s="31" t="s">
        <v>12</v>
      </c>
      <c r="R74" s="31" t="s">
        <v>12</v>
      </c>
      <c r="S74" s="35"/>
      <c r="T74" s="60">
        <f t="shared" si="21"/>
        <v>6</v>
      </c>
      <c r="U74" s="60">
        <f t="shared" si="22"/>
        <v>0</v>
      </c>
      <c r="W74" s="55">
        <v>26</v>
      </c>
      <c r="X74" s="31" t="s">
        <v>12</v>
      </c>
      <c r="Y74" s="31" t="s">
        <v>12</v>
      </c>
      <c r="Z74" s="31" t="s">
        <v>12</v>
      </c>
      <c r="AA74" s="31" t="s">
        <v>12</v>
      </c>
      <c r="AB74" s="31" t="s">
        <v>12</v>
      </c>
      <c r="AC74" s="31" t="s">
        <v>13</v>
      </c>
      <c r="AD74" s="35"/>
      <c r="AE74" s="60">
        <f t="shared" si="23"/>
        <v>5</v>
      </c>
      <c r="AF74" s="60">
        <f t="shared" si="24"/>
        <v>1</v>
      </c>
      <c r="AH74" s="55">
        <v>26</v>
      </c>
      <c r="AI74" s="31" t="s">
        <v>12</v>
      </c>
      <c r="AJ74" s="31" t="s">
        <v>12</v>
      </c>
      <c r="AK74" s="31" t="s">
        <v>12</v>
      </c>
      <c r="AL74" s="31" t="s">
        <v>12</v>
      </c>
      <c r="AM74" s="31" t="s">
        <v>12</v>
      </c>
      <c r="AN74" s="31" t="s">
        <v>12</v>
      </c>
      <c r="AO74" s="35"/>
      <c r="AP74" s="60">
        <f t="shared" si="25"/>
        <v>6</v>
      </c>
      <c r="AQ74" s="60">
        <f t="shared" si="26"/>
        <v>0</v>
      </c>
    </row>
    <row r="75" spans="1:43" x14ac:dyDescent="0.2">
      <c r="A75" s="55">
        <v>27</v>
      </c>
      <c r="B75" s="31" t="s">
        <v>12</v>
      </c>
      <c r="C75" s="31" t="s">
        <v>13</v>
      </c>
      <c r="D75" s="31" t="s">
        <v>12</v>
      </c>
      <c r="E75" s="31" t="s">
        <v>13</v>
      </c>
      <c r="F75" s="31" t="s">
        <v>13</v>
      </c>
      <c r="G75" s="31" t="s">
        <v>13</v>
      </c>
      <c r="H75" s="35"/>
      <c r="I75" s="60">
        <f t="shared" si="19"/>
        <v>2</v>
      </c>
      <c r="J75" s="60">
        <f t="shared" si="20"/>
        <v>4</v>
      </c>
      <c r="L75" s="55">
        <v>27</v>
      </c>
      <c r="M75" s="31" t="s">
        <v>12</v>
      </c>
      <c r="N75" s="31" t="s">
        <v>12</v>
      </c>
      <c r="O75" s="31" t="s">
        <v>13</v>
      </c>
      <c r="P75" s="31" t="s">
        <v>12</v>
      </c>
      <c r="Q75" s="31" t="s">
        <v>12</v>
      </c>
      <c r="R75" s="31" t="s">
        <v>13</v>
      </c>
      <c r="S75" s="35"/>
      <c r="T75" s="60">
        <f t="shared" si="21"/>
        <v>4</v>
      </c>
      <c r="U75" s="60">
        <f t="shared" si="22"/>
        <v>2</v>
      </c>
      <c r="W75" s="55">
        <v>27</v>
      </c>
      <c r="X75" s="31" t="s">
        <v>12</v>
      </c>
      <c r="Y75" s="31" t="s">
        <v>13</v>
      </c>
      <c r="Z75" s="31" t="s">
        <v>12</v>
      </c>
      <c r="AA75" s="31" t="s">
        <v>13</v>
      </c>
      <c r="AB75" s="31" t="s">
        <v>13</v>
      </c>
      <c r="AC75" s="31" t="s">
        <v>13</v>
      </c>
      <c r="AD75" s="35"/>
      <c r="AE75" s="60">
        <f t="shared" si="23"/>
        <v>2</v>
      </c>
      <c r="AF75" s="60">
        <f t="shared" si="24"/>
        <v>4</v>
      </c>
      <c r="AH75" s="55">
        <v>27</v>
      </c>
      <c r="AI75" s="31" t="s">
        <v>12</v>
      </c>
      <c r="AJ75" s="31" t="s">
        <v>12</v>
      </c>
      <c r="AK75" s="31" t="s">
        <v>12</v>
      </c>
      <c r="AL75" s="31" t="s">
        <v>12</v>
      </c>
      <c r="AM75" s="31" t="s">
        <v>12</v>
      </c>
      <c r="AN75" s="31" t="s">
        <v>12</v>
      </c>
      <c r="AO75" s="35"/>
      <c r="AP75" s="60">
        <f t="shared" si="25"/>
        <v>6</v>
      </c>
      <c r="AQ75" s="60">
        <f t="shared" si="26"/>
        <v>0</v>
      </c>
    </row>
    <row r="76" spans="1:43" x14ac:dyDescent="0.2">
      <c r="A76" s="55">
        <v>28</v>
      </c>
      <c r="B76" s="31" t="s">
        <v>13</v>
      </c>
      <c r="C76" s="31" t="s">
        <v>13</v>
      </c>
      <c r="D76" s="31" t="s">
        <v>12</v>
      </c>
      <c r="E76" s="31" t="s">
        <v>12</v>
      </c>
      <c r="F76" s="31" t="s">
        <v>12</v>
      </c>
      <c r="G76" s="31" t="s">
        <v>13</v>
      </c>
      <c r="H76" s="35"/>
      <c r="I76" s="60">
        <f t="shared" si="19"/>
        <v>3</v>
      </c>
      <c r="J76" s="60">
        <f t="shared" si="20"/>
        <v>3</v>
      </c>
      <c r="L76" s="55">
        <v>28</v>
      </c>
      <c r="M76" s="31" t="s">
        <v>12</v>
      </c>
      <c r="N76" s="31" t="s">
        <v>12</v>
      </c>
      <c r="O76" s="31" t="s">
        <v>12</v>
      </c>
      <c r="P76" s="31" t="s">
        <v>12</v>
      </c>
      <c r="Q76" s="31" t="s">
        <v>12</v>
      </c>
      <c r="R76" s="31" t="s">
        <v>12</v>
      </c>
      <c r="S76" s="35"/>
      <c r="T76" s="60">
        <f t="shared" si="21"/>
        <v>6</v>
      </c>
      <c r="U76" s="60">
        <f t="shared" si="22"/>
        <v>0</v>
      </c>
      <c r="W76" s="55">
        <v>28</v>
      </c>
      <c r="X76" s="31" t="s">
        <v>12</v>
      </c>
      <c r="Y76" s="31" t="s">
        <v>12</v>
      </c>
      <c r="Z76" s="31" t="s">
        <v>13</v>
      </c>
      <c r="AA76" s="31" t="s">
        <v>12</v>
      </c>
      <c r="AB76" s="31" t="s">
        <v>12</v>
      </c>
      <c r="AC76" s="31" t="s">
        <v>12</v>
      </c>
      <c r="AD76" s="35"/>
      <c r="AE76" s="60">
        <f t="shared" si="23"/>
        <v>5</v>
      </c>
      <c r="AF76" s="60">
        <f t="shared" si="24"/>
        <v>1</v>
      </c>
      <c r="AH76" s="55">
        <v>28</v>
      </c>
      <c r="AI76" s="31" t="s">
        <v>12</v>
      </c>
      <c r="AJ76" s="31" t="s">
        <v>12</v>
      </c>
      <c r="AK76" s="31" t="s">
        <v>12</v>
      </c>
      <c r="AL76" s="31" t="s">
        <v>12</v>
      </c>
      <c r="AM76" s="31" t="s">
        <v>12</v>
      </c>
      <c r="AN76" s="31" t="s">
        <v>12</v>
      </c>
      <c r="AO76" s="35"/>
      <c r="AP76" s="60">
        <f t="shared" si="25"/>
        <v>6</v>
      </c>
      <c r="AQ76" s="60">
        <f t="shared" si="26"/>
        <v>0</v>
      </c>
    </row>
    <row r="77" spans="1:43" x14ac:dyDescent="0.2">
      <c r="A77" s="55">
        <v>29</v>
      </c>
      <c r="B77" s="31" t="s">
        <v>12</v>
      </c>
      <c r="C77" s="31" t="s">
        <v>13</v>
      </c>
      <c r="D77" s="31" t="s">
        <v>12</v>
      </c>
      <c r="E77" s="31" t="s">
        <v>12</v>
      </c>
      <c r="F77" s="31" t="s">
        <v>12</v>
      </c>
      <c r="G77" s="31" t="s">
        <v>13</v>
      </c>
      <c r="H77" s="35"/>
      <c r="I77" s="60">
        <f t="shared" si="19"/>
        <v>4</v>
      </c>
      <c r="J77" s="60">
        <f t="shared" si="20"/>
        <v>2</v>
      </c>
      <c r="L77" s="55">
        <v>29</v>
      </c>
      <c r="M77" s="31" t="s">
        <v>12</v>
      </c>
      <c r="N77" s="31" t="s">
        <v>13</v>
      </c>
      <c r="O77" s="31" t="s">
        <v>12</v>
      </c>
      <c r="P77" s="31" t="s">
        <v>12</v>
      </c>
      <c r="Q77" s="31" t="s">
        <v>12</v>
      </c>
      <c r="R77" s="31" t="s">
        <v>12</v>
      </c>
      <c r="S77" s="35"/>
      <c r="T77" s="60">
        <f t="shared" si="21"/>
        <v>5</v>
      </c>
      <c r="U77" s="60">
        <f t="shared" si="22"/>
        <v>1</v>
      </c>
      <c r="W77" s="55">
        <v>29</v>
      </c>
      <c r="X77" s="31" t="s">
        <v>12</v>
      </c>
      <c r="Y77" s="31" t="s">
        <v>12</v>
      </c>
      <c r="Z77" s="31" t="s">
        <v>12</v>
      </c>
      <c r="AA77" s="31" t="s">
        <v>12</v>
      </c>
      <c r="AB77" s="31" t="s">
        <v>12</v>
      </c>
      <c r="AC77" s="31" t="s">
        <v>12</v>
      </c>
      <c r="AD77" s="35"/>
      <c r="AE77" s="60">
        <f t="shared" si="23"/>
        <v>6</v>
      </c>
      <c r="AF77" s="60">
        <f t="shared" si="24"/>
        <v>0</v>
      </c>
      <c r="AH77" s="55">
        <v>29</v>
      </c>
      <c r="AI77" s="31" t="s">
        <v>12</v>
      </c>
      <c r="AJ77" s="31" t="s">
        <v>12</v>
      </c>
      <c r="AK77" s="31" t="s">
        <v>12</v>
      </c>
      <c r="AL77" s="31" t="s">
        <v>12</v>
      </c>
      <c r="AM77" s="31" t="s">
        <v>12</v>
      </c>
      <c r="AN77" s="31" t="s">
        <v>12</v>
      </c>
      <c r="AO77" s="35"/>
      <c r="AP77" s="60">
        <f t="shared" si="25"/>
        <v>6</v>
      </c>
      <c r="AQ77" s="60">
        <f t="shared" si="26"/>
        <v>0</v>
      </c>
    </row>
    <row r="78" spans="1:43" ht="13.5" thickBot="1" x14ac:dyDescent="0.25">
      <c r="A78" s="56">
        <v>30</v>
      </c>
      <c r="B78" s="32" t="s">
        <v>13</v>
      </c>
      <c r="C78" s="32" t="s">
        <v>13</v>
      </c>
      <c r="D78" s="32" t="s">
        <v>13</v>
      </c>
      <c r="E78" s="32" t="s">
        <v>13</v>
      </c>
      <c r="F78" s="32" t="s">
        <v>13</v>
      </c>
      <c r="G78" s="32" t="s">
        <v>13</v>
      </c>
      <c r="H78" s="36"/>
      <c r="I78" s="60">
        <f t="shared" si="19"/>
        <v>0</v>
      </c>
      <c r="J78" s="60">
        <f t="shared" si="20"/>
        <v>6</v>
      </c>
      <c r="L78" s="56">
        <v>30</v>
      </c>
      <c r="M78" s="32" t="s">
        <v>13</v>
      </c>
      <c r="N78" s="32" t="s">
        <v>13</v>
      </c>
      <c r="O78" s="32" t="s">
        <v>13</v>
      </c>
      <c r="P78" s="32" t="s">
        <v>12</v>
      </c>
      <c r="Q78" s="32" t="s">
        <v>12</v>
      </c>
      <c r="R78" s="32" t="s">
        <v>13</v>
      </c>
      <c r="S78" s="36"/>
      <c r="T78" s="60">
        <f t="shared" si="21"/>
        <v>2</v>
      </c>
      <c r="U78" s="60">
        <f t="shared" si="22"/>
        <v>4</v>
      </c>
      <c r="W78" s="56">
        <v>30</v>
      </c>
      <c r="X78" s="32" t="s">
        <v>12</v>
      </c>
      <c r="Y78" s="32" t="s">
        <v>13</v>
      </c>
      <c r="Z78" s="32" t="s">
        <v>12</v>
      </c>
      <c r="AA78" s="32" t="s">
        <v>12</v>
      </c>
      <c r="AB78" s="32" t="s">
        <v>13</v>
      </c>
      <c r="AC78" s="32" t="s">
        <v>13</v>
      </c>
      <c r="AD78" s="36"/>
      <c r="AE78" s="60">
        <f t="shared" si="23"/>
        <v>3</v>
      </c>
      <c r="AF78" s="60">
        <f t="shared" si="24"/>
        <v>3</v>
      </c>
      <c r="AH78" s="56">
        <v>30</v>
      </c>
      <c r="AI78" s="32" t="s">
        <v>13</v>
      </c>
      <c r="AJ78" s="32" t="s">
        <v>12</v>
      </c>
      <c r="AK78" s="32" t="s">
        <v>12</v>
      </c>
      <c r="AL78" s="32" t="s">
        <v>12</v>
      </c>
      <c r="AM78" s="32" t="s">
        <v>13</v>
      </c>
      <c r="AN78" s="32" t="s">
        <v>12</v>
      </c>
      <c r="AO78" s="36"/>
      <c r="AP78" s="60">
        <f t="shared" si="25"/>
        <v>4</v>
      </c>
      <c r="AQ78" s="60">
        <f t="shared" si="26"/>
        <v>2</v>
      </c>
    </row>
    <row r="79" spans="1:43" x14ac:dyDescent="0.2">
      <c r="A79" s="57" t="s">
        <v>14</v>
      </c>
      <c r="B79" s="58">
        <f>COUNTIF(B49:B78,$B$81)</f>
        <v>17</v>
      </c>
      <c r="C79" s="58">
        <f t="shared" ref="C79:G79" si="27">COUNTIF(C49:C78,$B$81)</f>
        <v>12</v>
      </c>
      <c r="D79" s="58">
        <f t="shared" si="27"/>
        <v>20</v>
      </c>
      <c r="E79" s="58">
        <f t="shared" si="27"/>
        <v>12</v>
      </c>
      <c r="F79" s="58">
        <f t="shared" si="27"/>
        <v>15</v>
      </c>
      <c r="G79" s="58">
        <f t="shared" si="27"/>
        <v>17</v>
      </c>
      <c r="H79" s="37"/>
      <c r="I79" s="1"/>
      <c r="J79" s="1"/>
      <c r="L79" s="57" t="s">
        <v>14</v>
      </c>
      <c r="M79" s="58">
        <f>COUNTIF(M49:M78,$M$81)</f>
        <v>27</v>
      </c>
      <c r="N79" s="58">
        <f t="shared" ref="N79:R79" si="28">COUNTIF(N49:N78,$M$81)</f>
        <v>24</v>
      </c>
      <c r="O79" s="58">
        <f t="shared" si="28"/>
        <v>18</v>
      </c>
      <c r="P79" s="58">
        <f t="shared" si="28"/>
        <v>29</v>
      </c>
      <c r="Q79" s="58">
        <f t="shared" si="28"/>
        <v>29</v>
      </c>
      <c r="R79" s="58">
        <f t="shared" si="28"/>
        <v>23</v>
      </c>
      <c r="S79" s="37"/>
      <c r="T79" s="1"/>
      <c r="U79" s="1"/>
      <c r="W79" s="57" t="s">
        <v>14</v>
      </c>
      <c r="X79" s="58">
        <f>COUNTIF(X49:X78,$X$81)</f>
        <v>28</v>
      </c>
      <c r="Y79" s="58">
        <f t="shared" ref="Y79:AC79" si="29">COUNTIF(Y49:Y78,$X$81)</f>
        <v>21</v>
      </c>
      <c r="Z79" s="58">
        <f t="shared" si="29"/>
        <v>25</v>
      </c>
      <c r="AA79" s="58">
        <f t="shared" si="29"/>
        <v>27</v>
      </c>
      <c r="AB79" s="58">
        <f t="shared" si="29"/>
        <v>19</v>
      </c>
      <c r="AC79" s="58">
        <f t="shared" si="29"/>
        <v>21</v>
      </c>
      <c r="AD79" s="37"/>
      <c r="AE79" s="1"/>
      <c r="AF79" s="1"/>
      <c r="AH79" s="57" t="s">
        <v>14</v>
      </c>
      <c r="AI79" s="58">
        <f>COUNTIF(AI49:AI78,$AI$81)</f>
        <v>25</v>
      </c>
      <c r="AJ79" s="58">
        <f t="shared" ref="AJ79:AN79" si="30">COUNTIF(AJ49:AJ78,$AI$81)</f>
        <v>26</v>
      </c>
      <c r="AK79" s="58">
        <f t="shared" si="30"/>
        <v>19</v>
      </c>
      <c r="AL79" s="58">
        <f t="shared" si="30"/>
        <v>28</v>
      </c>
      <c r="AM79" s="58">
        <f t="shared" si="30"/>
        <v>20</v>
      </c>
      <c r="AN79" s="58">
        <f t="shared" si="30"/>
        <v>26</v>
      </c>
      <c r="AO79" s="37"/>
      <c r="AP79" s="1"/>
      <c r="AQ79" s="1"/>
    </row>
    <row r="80" spans="1:43" ht="13.5" thickBot="1" x14ac:dyDescent="0.25">
      <c r="A80" s="40" t="s">
        <v>15</v>
      </c>
      <c r="B80" s="33">
        <f>COUNTIF(B49:B78,$B$82)</f>
        <v>13</v>
      </c>
      <c r="C80" s="33">
        <f t="shared" ref="C80:G80" si="31">COUNTIF(C49:C78,$B$82)</f>
        <v>18</v>
      </c>
      <c r="D80" s="33">
        <f t="shared" si="31"/>
        <v>10</v>
      </c>
      <c r="E80" s="33">
        <f t="shared" si="31"/>
        <v>18</v>
      </c>
      <c r="F80" s="33">
        <f t="shared" si="31"/>
        <v>15</v>
      </c>
      <c r="G80" s="33">
        <f t="shared" si="31"/>
        <v>13</v>
      </c>
      <c r="H80" s="38"/>
      <c r="I80" s="29">
        <f>SUM(B80:G80)</f>
        <v>87</v>
      </c>
      <c r="J80" s="1"/>
      <c r="L80" s="40" t="s">
        <v>15</v>
      </c>
      <c r="M80" s="33">
        <f>COUNTIF(M49:M78,$M$82)</f>
        <v>3</v>
      </c>
      <c r="N80" s="33">
        <f t="shared" ref="N80:R80" si="32">COUNTIF(N49:N78,$M$82)</f>
        <v>6</v>
      </c>
      <c r="O80" s="33">
        <f t="shared" si="32"/>
        <v>12</v>
      </c>
      <c r="P80" s="33">
        <f t="shared" si="32"/>
        <v>1</v>
      </c>
      <c r="Q80" s="33">
        <f t="shared" si="32"/>
        <v>1</v>
      </c>
      <c r="R80" s="33">
        <f t="shared" si="32"/>
        <v>7</v>
      </c>
      <c r="S80" s="38"/>
      <c r="T80" s="29">
        <f>SUM(M80:R80)</f>
        <v>30</v>
      </c>
      <c r="U80" s="1"/>
      <c r="W80" s="40" t="s">
        <v>15</v>
      </c>
      <c r="X80" s="33">
        <f>COUNTIF(X49:X78,$X$82)</f>
        <v>2</v>
      </c>
      <c r="Y80" s="33">
        <f t="shared" ref="Y80:AC80" si="33">COUNTIF(Y49:Y78,$X$82)</f>
        <v>9</v>
      </c>
      <c r="Z80" s="33">
        <f t="shared" si="33"/>
        <v>5</v>
      </c>
      <c r="AA80" s="33">
        <f t="shared" si="33"/>
        <v>3</v>
      </c>
      <c r="AB80" s="33">
        <f t="shared" si="33"/>
        <v>11</v>
      </c>
      <c r="AC80" s="33">
        <f t="shared" si="33"/>
        <v>9</v>
      </c>
      <c r="AD80" s="38"/>
      <c r="AE80" s="29">
        <f>SUM(X80:AC80)</f>
        <v>39</v>
      </c>
      <c r="AF80" s="1"/>
      <c r="AH80" s="40" t="s">
        <v>15</v>
      </c>
      <c r="AI80" s="33">
        <f>COUNTIF(AI49:AI78,$AI$82)</f>
        <v>5</v>
      </c>
      <c r="AJ80" s="33">
        <f t="shared" ref="AJ80:AN80" si="34">COUNTIF(AJ49:AJ78,$AI$82)</f>
        <v>4</v>
      </c>
      <c r="AK80" s="33">
        <f t="shared" si="34"/>
        <v>11</v>
      </c>
      <c r="AL80" s="33">
        <f t="shared" si="34"/>
        <v>2</v>
      </c>
      <c r="AM80" s="33">
        <f t="shared" si="34"/>
        <v>10</v>
      </c>
      <c r="AN80" s="33">
        <f t="shared" si="34"/>
        <v>4</v>
      </c>
      <c r="AO80" s="38"/>
      <c r="AP80" s="29">
        <f>SUM(AI80:AN80)</f>
        <v>36</v>
      </c>
      <c r="AQ80" s="1"/>
    </row>
    <row r="81" spans="1:43" x14ac:dyDescent="0.2">
      <c r="A81" s="52" t="s">
        <v>61</v>
      </c>
      <c r="B81" s="53" t="s">
        <v>12</v>
      </c>
      <c r="C81" s="1"/>
      <c r="D81" s="1"/>
      <c r="E81" s="1"/>
      <c r="F81" s="1"/>
      <c r="G81" s="1"/>
      <c r="H81" s="1"/>
      <c r="I81" s="1"/>
      <c r="J81" s="1"/>
      <c r="L81" s="52" t="s">
        <v>61</v>
      </c>
      <c r="M81" s="53" t="s">
        <v>12</v>
      </c>
      <c r="N81" s="1"/>
      <c r="P81" s="1"/>
      <c r="Q81" s="1"/>
      <c r="R81" s="1"/>
      <c r="S81" s="1"/>
      <c r="T81" s="1"/>
      <c r="U81" s="1"/>
      <c r="W81" s="52" t="s">
        <v>61</v>
      </c>
      <c r="X81" s="53" t="s">
        <v>12</v>
      </c>
      <c r="Y81" s="1"/>
      <c r="AA81" s="1"/>
      <c r="AB81" s="1"/>
      <c r="AC81" s="1"/>
      <c r="AD81" s="1"/>
      <c r="AE81" s="1"/>
      <c r="AF81" s="1"/>
      <c r="AH81" s="52" t="s">
        <v>61</v>
      </c>
      <c r="AI81" s="53" t="s">
        <v>12</v>
      </c>
      <c r="AJ81" s="1"/>
      <c r="AL81" s="1"/>
      <c r="AM81" s="1"/>
      <c r="AN81" s="1"/>
      <c r="AO81" s="1"/>
      <c r="AP81" s="1"/>
      <c r="AQ81" s="1"/>
    </row>
    <row r="82" spans="1:43" x14ac:dyDescent="0.2">
      <c r="A82" s="52" t="s">
        <v>62</v>
      </c>
      <c r="B82" s="53" t="s">
        <v>13</v>
      </c>
      <c r="C82" s="41" t="s">
        <v>63</v>
      </c>
      <c r="D82" s="1"/>
      <c r="E82" s="1"/>
      <c r="F82" s="1"/>
      <c r="G82" s="1"/>
      <c r="H82" s="1"/>
      <c r="I82" s="1"/>
      <c r="J82" s="1"/>
      <c r="L82" s="52" t="s">
        <v>62</v>
      </c>
      <c r="M82" s="53" t="s">
        <v>13</v>
      </c>
      <c r="N82" s="41" t="s">
        <v>63</v>
      </c>
      <c r="P82" s="1"/>
      <c r="Q82" s="1"/>
      <c r="R82" s="1"/>
      <c r="S82" s="1"/>
      <c r="T82" s="1"/>
      <c r="U82" s="1"/>
      <c r="W82" s="52" t="s">
        <v>62</v>
      </c>
      <c r="X82" s="53" t="s">
        <v>13</v>
      </c>
      <c r="Y82" s="41" t="s">
        <v>63</v>
      </c>
      <c r="AA82" s="1"/>
      <c r="AB82" s="1"/>
      <c r="AC82" s="1"/>
      <c r="AD82" s="1"/>
      <c r="AE82" s="1"/>
      <c r="AF82" s="1"/>
      <c r="AH82" s="52" t="s">
        <v>62</v>
      </c>
      <c r="AI82" s="53" t="s">
        <v>13</v>
      </c>
      <c r="AJ82" s="41" t="s">
        <v>63</v>
      </c>
      <c r="AL82" s="1"/>
      <c r="AM82" s="1"/>
      <c r="AN82" s="1"/>
      <c r="AO82" s="1"/>
      <c r="AP82" s="1"/>
      <c r="AQ82" s="1"/>
    </row>
    <row r="84" spans="1:43" x14ac:dyDescent="0.2">
      <c r="B84" s="433" t="s">
        <v>66</v>
      </c>
      <c r="C84" s="434"/>
      <c r="D84" s="434"/>
      <c r="E84" s="435"/>
      <c r="F84" s="435"/>
      <c r="M84" s="433" t="s">
        <v>66</v>
      </c>
      <c r="N84" s="434"/>
      <c r="O84" s="434"/>
      <c r="P84" s="435"/>
      <c r="Q84" s="435"/>
      <c r="X84" s="433" t="s">
        <v>66</v>
      </c>
      <c r="Y84" s="434"/>
      <c r="Z84" s="434"/>
      <c r="AA84" s="435"/>
      <c r="AB84" s="435"/>
      <c r="AI84" s="433" t="s">
        <v>66</v>
      </c>
      <c r="AJ84" s="434"/>
      <c r="AK84" s="434"/>
      <c r="AL84" s="435"/>
      <c r="AM84" s="435"/>
    </row>
    <row r="85" spans="1:43" ht="13.5" thickBot="1" x14ac:dyDescent="0.25">
      <c r="M85" s="64"/>
    </row>
    <row r="86" spans="1:43" ht="13.5" thickBot="1" x14ac:dyDescent="0.25">
      <c r="B86" s="413" t="s">
        <v>16</v>
      </c>
      <c r="C86" s="414"/>
      <c r="D86" s="414"/>
      <c r="E86" s="414"/>
      <c r="F86" s="414"/>
      <c r="G86" s="414"/>
      <c r="H86" s="415"/>
      <c r="I86" s="411">
        <f>I121</f>
        <v>52</v>
      </c>
      <c r="J86" s="1"/>
      <c r="M86" s="413" t="s">
        <v>16</v>
      </c>
      <c r="N86" s="414"/>
      <c r="O86" s="414"/>
      <c r="P86" s="414"/>
      <c r="Q86" s="414"/>
      <c r="R86" s="414"/>
      <c r="S86" s="415"/>
      <c r="T86" s="411">
        <f>T121</f>
        <v>21</v>
      </c>
      <c r="U86" s="1"/>
      <c r="X86" s="413" t="s">
        <v>16</v>
      </c>
      <c r="Y86" s="414"/>
      <c r="Z86" s="414"/>
      <c r="AA86" s="414"/>
      <c r="AB86" s="414"/>
      <c r="AC86" s="414"/>
      <c r="AD86" s="415"/>
      <c r="AE86" s="411">
        <f>AE121</f>
        <v>20</v>
      </c>
      <c r="AF86" s="1"/>
      <c r="AI86" s="413" t="s">
        <v>16</v>
      </c>
      <c r="AJ86" s="414"/>
      <c r="AK86" s="414"/>
      <c r="AL86" s="414"/>
      <c r="AM86" s="414"/>
      <c r="AN86" s="414"/>
      <c r="AO86" s="415"/>
      <c r="AP86" s="411">
        <f>AP121</f>
        <v>27</v>
      </c>
      <c r="AQ86" s="1"/>
    </row>
    <row r="87" spans="1:43" ht="13.5" thickBot="1" x14ac:dyDescent="0.25">
      <c r="B87" s="334" t="str">
        <f>'Team Master Sheet'!$B$60</f>
        <v>Carmeuse Lime and Stone</v>
      </c>
      <c r="C87" s="426"/>
      <c r="D87" s="426"/>
      <c r="E87" s="426"/>
      <c r="F87" s="426"/>
      <c r="G87" s="426"/>
      <c r="H87" s="415"/>
      <c r="I87" s="412"/>
      <c r="J87" s="1"/>
      <c r="M87" s="427" t="str">
        <f>'Team Master Sheet'!$E$60</f>
        <v>Colorado Front Range Mine Rescue</v>
      </c>
      <c r="N87" s="428"/>
      <c r="O87" s="428"/>
      <c r="P87" s="428"/>
      <c r="Q87" s="428"/>
      <c r="R87" s="428"/>
      <c r="S87" s="415"/>
      <c r="T87" s="412"/>
      <c r="U87" s="1"/>
      <c r="X87" s="427" t="str">
        <f>'Team Master Sheet'!$H$60</f>
        <v>Carmeuse Lime</v>
      </c>
      <c r="Y87" s="428"/>
      <c r="Z87" s="428"/>
      <c r="AA87" s="428"/>
      <c r="AB87" s="428"/>
      <c r="AC87" s="428"/>
      <c r="AD87" s="415"/>
      <c r="AE87" s="412"/>
      <c r="AF87" s="1"/>
      <c r="AI87" s="427" t="str">
        <f>'Team Master Sheet'!$K$60</f>
        <v>Colorado School of Mines</v>
      </c>
      <c r="AJ87" s="428"/>
      <c r="AK87" s="428"/>
      <c r="AL87" s="428"/>
      <c r="AM87" s="428"/>
      <c r="AN87" s="428"/>
      <c r="AO87" s="415"/>
      <c r="AP87" s="412"/>
      <c r="AQ87" s="1"/>
    </row>
    <row r="88" spans="1:43" ht="13.5" thickBot="1" x14ac:dyDescent="0.25">
      <c r="A88" s="422" t="s">
        <v>17</v>
      </c>
      <c r="B88" s="424" t="str">
        <f>'Team Master Sheet'!B66</f>
        <v>Gene Buck</v>
      </c>
      <c r="C88" s="416" t="str">
        <f>'Team Master Sheet'!B67</f>
        <v>Travis Smith</v>
      </c>
      <c r="D88" s="416" t="str">
        <f>'Team Master Sheet'!B68</f>
        <v>Chris Hayes</v>
      </c>
      <c r="E88" s="416" t="str">
        <f>'Team Master Sheet'!B69</f>
        <v>Rodney Cope</v>
      </c>
      <c r="F88" s="416" t="str">
        <f>'Team Master Sheet'!B70</f>
        <v>Lee Luttrell</v>
      </c>
      <c r="G88" s="418" t="str">
        <f>'Team Master Sheet'!B71</f>
        <v>Anthony Payne</v>
      </c>
      <c r="H88" s="420" t="str">
        <f>'Team Master Sheet'!B72</f>
        <v>Josh Wynn</v>
      </c>
      <c r="I88" s="1"/>
      <c r="J88" s="1"/>
      <c r="L88" s="409" t="s">
        <v>17</v>
      </c>
      <c r="M88" s="405" t="str">
        <f>'Team Master Sheet'!E66</f>
        <v>Jean-Paul Brewer</v>
      </c>
      <c r="N88" s="405" t="str">
        <f>'Team Master Sheet'!E67</f>
        <v>Alan Patrick Janda</v>
      </c>
      <c r="O88" s="405" t="str">
        <f>'Team Master Sheet'!E68</f>
        <v>Derek Blake</v>
      </c>
      <c r="P88" s="405" t="str">
        <f>'Team Master Sheet'!E69</f>
        <v>David Hunsicker</v>
      </c>
      <c r="Q88" s="405" t="str">
        <f>'Team Master Sheet'!E70</f>
        <v>Ramon Nelson</v>
      </c>
      <c r="R88" s="405" t="str">
        <f>'Team Master Sheet'!E71</f>
        <v>James Narboe</v>
      </c>
      <c r="S88" s="407" t="str">
        <f>'Team Master Sheet'!E72</f>
        <v>Matt Collins</v>
      </c>
      <c r="T88" s="1"/>
      <c r="U88" s="1"/>
      <c r="W88" s="409" t="s">
        <v>17</v>
      </c>
      <c r="X88" s="405" t="str">
        <f>'Team Master Sheet'!H66</f>
        <v>Jason Howard</v>
      </c>
      <c r="Y88" s="405" t="str">
        <f>'Team Master Sheet'!H67</f>
        <v>Steven Smith</v>
      </c>
      <c r="Z88" s="405" t="str">
        <f>'Team Master Sheet'!H68</f>
        <v>Tony Savage</v>
      </c>
      <c r="AA88" s="405" t="str">
        <f>'Team Master Sheet'!H69</f>
        <v>Jeremie Bretz</v>
      </c>
      <c r="AB88" s="405" t="str">
        <f>'Team Master Sheet'!H70</f>
        <v>Ren Ramer</v>
      </c>
      <c r="AC88" s="405" t="str">
        <f>'Team Master Sheet'!H71</f>
        <v>David Logan</v>
      </c>
      <c r="AD88" s="407" t="str">
        <f>'Team Master Sheet'!H72</f>
        <v>Kenny Heater</v>
      </c>
      <c r="AE88" s="1"/>
      <c r="AF88" s="1"/>
      <c r="AH88" s="409" t="s">
        <v>17</v>
      </c>
      <c r="AI88" s="405" t="str">
        <f>'Team Master Sheet'!K66</f>
        <v>Jared Mullins</v>
      </c>
      <c r="AJ88" s="405" t="str">
        <f>'Team Master Sheet'!K67</f>
        <v>Chloe Poindexter</v>
      </c>
      <c r="AK88" s="405" t="str">
        <f>'Team Master Sheet'!K68</f>
        <v>Jaume Martinez Calvo</v>
      </c>
      <c r="AL88" s="405" t="str">
        <f>'Team Master Sheet'!K69</f>
        <v>Sarah Van Hook</v>
      </c>
      <c r="AM88" s="405" t="str">
        <f>'Team Master Sheet'!K70</f>
        <v>Zachary Ogden</v>
      </c>
      <c r="AN88" s="405" t="str">
        <f>'Team Master Sheet'!K71</f>
        <v>Martina Gilbert</v>
      </c>
      <c r="AO88" s="407" t="str">
        <f>'Team Master Sheet'!K72</f>
        <v>Page Christie</v>
      </c>
      <c r="AP88" s="1"/>
      <c r="AQ88" s="1"/>
    </row>
    <row r="89" spans="1:43" ht="13.5" thickBot="1" x14ac:dyDescent="0.25">
      <c r="A89" s="423"/>
      <c r="B89" s="425"/>
      <c r="C89" s="417"/>
      <c r="D89" s="417"/>
      <c r="E89" s="417"/>
      <c r="F89" s="417"/>
      <c r="G89" s="419"/>
      <c r="H89" s="421"/>
      <c r="I89" s="59" t="s">
        <v>10</v>
      </c>
      <c r="J89" s="59" t="s">
        <v>11</v>
      </c>
      <c r="L89" s="410"/>
      <c r="M89" s="406"/>
      <c r="N89" s="406"/>
      <c r="O89" s="406"/>
      <c r="P89" s="406"/>
      <c r="Q89" s="406"/>
      <c r="R89" s="406"/>
      <c r="S89" s="408"/>
      <c r="T89" s="59" t="s">
        <v>10</v>
      </c>
      <c r="U89" s="59" t="s">
        <v>11</v>
      </c>
      <c r="W89" s="410"/>
      <c r="X89" s="406"/>
      <c r="Y89" s="406"/>
      <c r="Z89" s="406"/>
      <c r="AA89" s="406"/>
      <c r="AB89" s="406"/>
      <c r="AC89" s="406"/>
      <c r="AD89" s="408"/>
      <c r="AE89" s="59" t="s">
        <v>10</v>
      </c>
      <c r="AF89" s="59" t="s">
        <v>11</v>
      </c>
      <c r="AH89" s="410"/>
      <c r="AI89" s="406"/>
      <c r="AJ89" s="406"/>
      <c r="AK89" s="406"/>
      <c r="AL89" s="406"/>
      <c r="AM89" s="406"/>
      <c r="AN89" s="406"/>
      <c r="AO89" s="408"/>
      <c r="AP89" s="59" t="s">
        <v>10</v>
      </c>
      <c r="AQ89" s="59" t="s">
        <v>11</v>
      </c>
    </row>
    <row r="90" spans="1:43" x14ac:dyDescent="0.2">
      <c r="A90" s="54">
        <v>1</v>
      </c>
      <c r="B90" s="30" t="s">
        <v>12</v>
      </c>
      <c r="C90" s="30" t="s">
        <v>13</v>
      </c>
      <c r="D90" s="31" t="s">
        <v>12</v>
      </c>
      <c r="E90" s="30" t="s">
        <v>13</v>
      </c>
      <c r="F90" s="30" t="s">
        <v>12</v>
      </c>
      <c r="G90" s="30" t="s">
        <v>12</v>
      </c>
      <c r="H90" s="34"/>
      <c r="I90" s="60">
        <f>COUNTIF(B90:G90,$B$122)</f>
        <v>4</v>
      </c>
      <c r="J90" s="60">
        <f>COUNTIF(B90:G90,$B$123)</f>
        <v>2</v>
      </c>
      <c r="L90" s="54">
        <v>1</v>
      </c>
      <c r="M90" s="39" t="s">
        <v>12</v>
      </c>
      <c r="N90" s="39" t="s">
        <v>12</v>
      </c>
      <c r="O90" s="39" t="s">
        <v>13</v>
      </c>
      <c r="P90" s="39" t="s">
        <v>12</v>
      </c>
      <c r="Q90" s="39" t="s">
        <v>12</v>
      </c>
      <c r="R90" s="39" t="s">
        <v>12</v>
      </c>
      <c r="S90" s="34"/>
      <c r="T90" s="60">
        <f>COUNTIF(M90:R90,$M$122)</f>
        <v>5</v>
      </c>
      <c r="U90" s="60">
        <f>COUNTIF(M90:R90,$M$123)</f>
        <v>1</v>
      </c>
      <c r="W90" s="54">
        <v>1</v>
      </c>
      <c r="X90" s="39" t="s">
        <v>12</v>
      </c>
      <c r="Y90" s="31" t="s">
        <v>12</v>
      </c>
      <c r="Z90" s="31" t="s">
        <v>12</v>
      </c>
      <c r="AA90" s="39" t="s">
        <v>12</v>
      </c>
      <c r="AB90" s="31" t="s">
        <v>12</v>
      </c>
      <c r="AC90" s="39" t="s">
        <v>13</v>
      </c>
      <c r="AD90" s="34"/>
      <c r="AE90" s="60">
        <f>COUNTIF(X90:AC90,$X$122)</f>
        <v>5</v>
      </c>
      <c r="AF90" s="60">
        <f>COUNTIF(X90:AC90,$X$123)</f>
        <v>1</v>
      </c>
      <c r="AH90" s="54">
        <v>1</v>
      </c>
      <c r="AI90" s="39" t="s">
        <v>12</v>
      </c>
      <c r="AJ90" s="39" t="s">
        <v>13</v>
      </c>
      <c r="AK90" s="31" t="s">
        <v>12</v>
      </c>
      <c r="AL90" s="39" t="s">
        <v>12</v>
      </c>
      <c r="AM90" s="31" t="s">
        <v>12</v>
      </c>
      <c r="AN90" s="39" t="s">
        <v>13</v>
      </c>
      <c r="AO90" s="34"/>
      <c r="AP90" s="60">
        <f>COUNTIF(AI90:AN90,$AI$122)</f>
        <v>4</v>
      </c>
      <c r="AQ90" s="60">
        <f>COUNTIF(AI90:AN90,$AI$123)</f>
        <v>2</v>
      </c>
    </row>
    <row r="91" spans="1:43" x14ac:dyDescent="0.2">
      <c r="A91" s="55">
        <v>2</v>
      </c>
      <c r="B91" s="31" t="s">
        <v>12</v>
      </c>
      <c r="C91" s="31" t="s">
        <v>13</v>
      </c>
      <c r="D91" s="31" t="s">
        <v>13</v>
      </c>
      <c r="E91" s="31" t="s">
        <v>12</v>
      </c>
      <c r="F91" s="31" t="s">
        <v>12</v>
      </c>
      <c r="G91" s="31" t="s">
        <v>13</v>
      </c>
      <c r="H91" s="35"/>
      <c r="I91" s="60">
        <f t="shared" ref="I91:I119" si="35">COUNTIF(B91:G91,$B$122)</f>
        <v>3</v>
      </c>
      <c r="J91" s="60">
        <f t="shared" ref="J91:J119" si="36">COUNTIF(B91:G91,$B$123)</f>
        <v>3</v>
      </c>
      <c r="L91" s="55">
        <v>2</v>
      </c>
      <c r="M91" s="39" t="s">
        <v>12</v>
      </c>
      <c r="N91" s="39" t="s">
        <v>12</v>
      </c>
      <c r="O91" s="39" t="s">
        <v>12</v>
      </c>
      <c r="P91" s="39" t="s">
        <v>12</v>
      </c>
      <c r="Q91" s="39" t="s">
        <v>12</v>
      </c>
      <c r="R91" s="39" t="s">
        <v>12</v>
      </c>
      <c r="S91" s="35"/>
      <c r="T91" s="60">
        <f t="shared" ref="T91:T119" si="37">COUNTIF(M91:R91,$M$122)</f>
        <v>6</v>
      </c>
      <c r="U91" s="60">
        <f t="shared" ref="U91:U119" si="38">COUNTIF(M91:R91,$M$123)</f>
        <v>0</v>
      </c>
      <c r="W91" s="55">
        <v>2</v>
      </c>
      <c r="X91" s="31" t="s">
        <v>12</v>
      </c>
      <c r="Y91" s="31" t="s">
        <v>12</v>
      </c>
      <c r="Z91" s="31" t="s">
        <v>12</v>
      </c>
      <c r="AA91" s="31" t="s">
        <v>13</v>
      </c>
      <c r="AB91" s="31" t="s">
        <v>12</v>
      </c>
      <c r="AC91" s="31" t="s">
        <v>12</v>
      </c>
      <c r="AD91" s="35"/>
      <c r="AE91" s="60">
        <f t="shared" ref="AE91:AE119" si="39">COUNTIF(X91:AC91,$X$122)</f>
        <v>5</v>
      </c>
      <c r="AF91" s="60">
        <f t="shared" ref="AF91:AF119" si="40">COUNTIF(X91:AC91,$X$123)</f>
        <v>1</v>
      </c>
      <c r="AH91" s="55">
        <v>2</v>
      </c>
      <c r="AI91" s="31" t="s">
        <v>13</v>
      </c>
      <c r="AJ91" s="31" t="s">
        <v>13</v>
      </c>
      <c r="AK91" s="31" t="s">
        <v>12</v>
      </c>
      <c r="AL91" s="31" t="s">
        <v>13</v>
      </c>
      <c r="AM91" s="31" t="s">
        <v>12</v>
      </c>
      <c r="AN91" s="31" t="s">
        <v>12</v>
      </c>
      <c r="AO91" s="35"/>
      <c r="AP91" s="60">
        <f t="shared" ref="AP91:AP119" si="41">COUNTIF(AI91:AN91,$AI$122)</f>
        <v>3</v>
      </c>
      <c r="AQ91" s="60">
        <f t="shared" ref="AQ91:AQ119" si="42">COUNTIF(AI91:AN91,$AI$123)</f>
        <v>3</v>
      </c>
    </row>
    <row r="92" spans="1:43" x14ac:dyDescent="0.2">
      <c r="A92" s="55">
        <v>3</v>
      </c>
      <c r="B92" s="31" t="s">
        <v>13</v>
      </c>
      <c r="C92" s="31" t="s">
        <v>13</v>
      </c>
      <c r="D92" s="31" t="s">
        <v>12</v>
      </c>
      <c r="E92" s="31" t="s">
        <v>13</v>
      </c>
      <c r="F92" s="31" t="s">
        <v>13</v>
      </c>
      <c r="G92" s="31" t="s">
        <v>12</v>
      </c>
      <c r="H92" s="35"/>
      <c r="I92" s="60">
        <f t="shared" si="35"/>
        <v>2</v>
      </c>
      <c r="J92" s="60">
        <f t="shared" si="36"/>
        <v>4</v>
      </c>
      <c r="L92" s="55">
        <v>3</v>
      </c>
      <c r="M92" s="39" t="s">
        <v>12</v>
      </c>
      <c r="N92" s="31" t="s">
        <v>13</v>
      </c>
      <c r="O92" s="39" t="s">
        <v>12</v>
      </c>
      <c r="P92" s="39" t="s">
        <v>12</v>
      </c>
      <c r="Q92" s="39" t="s">
        <v>12</v>
      </c>
      <c r="R92" s="31" t="s">
        <v>13</v>
      </c>
      <c r="S92" s="35"/>
      <c r="T92" s="60">
        <f t="shared" si="37"/>
        <v>4</v>
      </c>
      <c r="U92" s="60">
        <f t="shared" si="38"/>
        <v>2</v>
      </c>
      <c r="W92" s="55">
        <v>3</v>
      </c>
      <c r="X92" s="31" t="s">
        <v>12</v>
      </c>
      <c r="Y92" s="31" t="s">
        <v>13</v>
      </c>
      <c r="Z92" s="31" t="s">
        <v>12</v>
      </c>
      <c r="AA92" s="31" t="s">
        <v>12</v>
      </c>
      <c r="AB92" s="31" t="s">
        <v>12</v>
      </c>
      <c r="AC92" s="31" t="s">
        <v>12</v>
      </c>
      <c r="AD92" s="35"/>
      <c r="AE92" s="60">
        <f t="shared" si="39"/>
        <v>5</v>
      </c>
      <c r="AF92" s="60">
        <f t="shared" si="40"/>
        <v>1</v>
      </c>
      <c r="AH92" s="55">
        <v>3</v>
      </c>
      <c r="AI92" s="31" t="s">
        <v>12</v>
      </c>
      <c r="AJ92" s="31" t="s">
        <v>12</v>
      </c>
      <c r="AK92" s="31" t="s">
        <v>12</v>
      </c>
      <c r="AL92" s="31" t="s">
        <v>12</v>
      </c>
      <c r="AM92" s="31" t="s">
        <v>12</v>
      </c>
      <c r="AN92" s="31" t="s">
        <v>12</v>
      </c>
      <c r="AO92" s="35"/>
      <c r="AP92" s="60">
        <f t="shared" si="41"/>
        <v>6</v>
      </c>
      <c r="AQ92" s="60">
        <f t="shared" si="42"/>
        <v>0</v>
      </c>
    </row>
    <row r="93" spans="1:43" x14ac:dyDescent="0.2">
      <c r="A93" s="55">
        <v>4</v>
      </c>
      <c r="B93" s="31" t="s">
        <v>12</v>
      </c>
      <c r="C93" s="31" t="s">
        <v>12</v>
      </c>
      <c r="D93" s="31" t="s">
        <v>12</v>
      </c>
      <c r="E93" s="31" t="s">
        <v>12</v>
      </c>
      <c r="F93" s="31" t="s">
        <v>12</v>
      </c>
      <c r="G93" s="31" t="s">
        <v>12</v>
      </c>
      <c r="H93" s="35"/>
      <c r="I93" s="60">
        <f t="shared" si="35"/>
        <v>6</v>
      </c>
      <c r="J93" s="60">
        <f t="shared" si="36"/>
        <v>0</v>
      </c>
      <c r="L93" s="55">
        <v>4</v>
      </c>
      <c r="M93" s="39" t="s">
        <v>12</v>
      </c>
      <c r="N93" s="39" t="s">
        <v>12</v>
      </c>
      <c r="O93" s="39" t="s">
        <v>12</v>
      </c>
      <c r="P93" s="39" t="s">
        <v>12</v>
      </c>
      <c r="Q93" s="39" t="s">
        <v>12</v>
      </c>
      <c r="R93" s="39" t="s">
        <v>12</v>
      </c>
      <c r="S93" s="35"/>
      <c r="T93" s="60">
        <f t="shared" si="37"/>
        <v>6</v>
      </c>
      <c r="U93" s="60">
        <f t="shared" si="38"/>
        <v>0</v>
      </c>
      <c r="W93" s="55">
        <v>4</v>
      </c>
      <c r="X93" s="31" t="s">
        <v>12</v>
      </c>
      <c r="Y93" s="31" t="s">
        <v>12</v>
      </c>
      <c r="Z93" s="31" t="s">
        <v>12</v>
      </c>
      <c r="AA93" s="31" t="s">
        <v>12</v>
      </c>
      <c r="AB93" s="31" t="s">
        <v>12</v>
      </c>
      <c r="AC93" s="31" t="s">
        <v>12</v>
      </c>
      <c r="AD93" s="35"/>
      <c r="AE93" s="60">
        <f t="shared" si="39"/>
        <v>6</v>
      </c>
      <c r="AF93" s="60">
        <f t="shared" si="40"/>
        <v>0</v>
      </c>
      <c r="AH93" s="55">
        <v>4</v>
      </c>
      <c r="AI93" s="31" t="s">
        <v>12</v>
      </c>
      <c r="AJ93" s="31" t="s">
        <v>12</v>
      </c>
      <c r="AK93" s="31" t="s">
        <v>12</v>
      </c>
      <c r="AL93" s="31" t="s">
        <v>12</v>
      </c>
      <c r="AM93" s="31" t="s">
        <v>12</v>
      </c>
      <c r="AN93" s="31" t="s">
        <v>12</v>
      </c>
      <c r="AO93" s="35"/>
      <c r="AP93" s="60">
        <f t="shared" si="41"/>
        <v>6</v>
      </c>
      <c r="AQ93" s="60">
        <f t="shared" si="42"/>
        <v>0</v>
      </c>
    </row>
    <row r="94" spans="1:43" x14ac:dyDescent="0.2">
      <c r="A94" s="55">
        <v>5</v>
      </c>
      <c r="B94" s="31" t="s">
        <v>12</v>
      </c>
      <c r="C94" s="31" t="s">
        <v>12</v>
      </c>
      <c r="D94" s="31" t="s">
        <v>12</v>
      </c>
      <c r="E94" s="31" t="s">
        <v>12</v>
      </c>
      <c r="F94" s="31" t="s">
        <v>12</v>
      </c>
      <c r="G94" s="31" t="s">
        <v>12</v>
      </c>
      <c r="H94" s="35"/>
      <c r="I94" s="60">
        <f t="shared" si="35"/>
        <v>6</v>
      </c>
      <c r="J94" s="60">
        <f t="shared" si="36"/>
        <v>0</v>
      </c>
      <c r="L94" s="55">
        <v>5</v>
      </c>
      <c r="M94" s="39" t="s">
        <v>12</v>
      </c>
      <c r="N94" s="39" t="s">
        <v>12</v>
      </c>
      <c r="O94" s="39" t="s">
        <v>12</v>
      </c>
      <c r="P94" s="39" t="s">
        <v>12</v>
      </c>
      <c r="Q94" s="39" t="s">
        <v>12</v>
      </c>
      <c r="R94" s="39" t="s">
        <v>12</v>
      </c>
      <c r="S94" s="35"/>
      <c r="T94" s="60">
        <f t="shared" si="37"/>
        <v>6</v>
      </c>
      <c r="U94" s="60">
        <f t="shared" si="38"/>
        <v>0</v>
      </c>
      <c r="W94" s="55">
        <v>5</v>
      </c>
      <c r="X94" s="31" t="s">
        <v>12</v>
      </c>
      <c r="Y94" s="31" t="s">
        <v>12</v>
      </c>
      <c r="Z94" s="31" t="s">
        <v>12</v>
      </c>
      <c r="AA94" s="31" t="s">
        <v>12</v>
      </c>
      <c r="AB94" s="31" t="s">
        <v>12</v>
      </c>
      <c r="AC94" s="31" t="s">
        <v>12</v>
      </c>
      <c r="AD94" s="35"/>
      <c r="AE94" s="60">
        <f t="shared" si="39"/>
        <v>6</v>
      </c>
      <c r="AF94" s="60">
        <f t="shared" si="40"/>
        <v>0</v>
      </c>
      <c r="AH94" s="55">
        <v>5</v>
      </c>
      <c r="AI94" s="31" t="s">
        <v>12</v>
      </c>
      <c r="AJ94" s="31" t="s">
        <v>12</v>
      </c>
      <c r="AK94" s="31" t="s">
        <v>12</v>
      </c>
      <c r="AL94" s="31" t="s">
        <v>12</v>
      </c>
      <c r="AM94" s="31" t="s">
        <v>12</v>
      </c>
      <c r="AN94" s="31" t="s">
        <v>12</v>
      </c>
      <c r="AO94" s="35"/>
      <c r="AP94" s="60">
        <f t="shared" si="41"/>
        <v>6</v>
      </c>
      <c r="AQ94" s="60">
        <f t="shared" si="42"/>
        <v>0</v>
      </c>
    </row>
    <row r="95" spans="1:43" x14ac:dyDescent="0.2">
      <c r="A95" s="55">
        <v>6</v>
      </c>
      <c r="B95" s="31" t="s">
        <v>13</v>
      </c>
      <c r="C95" s="31" t="s">
        <v>13</v>
      </c>
      <c r="D95" s="31" t="s">
        <v>12</v>
      </c>
      <c r="E95" s="31" t="s">
        <v>12</v>
      </c>
      <c r="F95" s="31" t="s">
        <v>12</v>
      </c>
      <c r="G95" s="31" t="s">
        <v>13</v>
      </c>
      <c r="H95" s="35"/>
      <c r="I95" s="60">
        <f t="shared" si="35"/>
        <v>3</v>
      </c>
      <c r="J95" s="60">
        <f t="shared" si="36"/>
        <v>3</v>
      </c>
      <c r="L95" s="55">
        <v>6</v>
      </c>
      <c r="M95" s="39" t="s">
        <v>12</v>
      </c>
      <c r="N95" s="31" t="s">
        <v>13</v>
      </c>
      <c r="O95" s="39" t="s">
        <v>12</v>
      </c>
      <c r="P95" s="31" t="s">
        <v>13</v>
      </c>
      <c r="Q95" s="39" t="s">
        <v>12</v>
      </c>
      <c r="R95" s="39" t="s">
        <v>12</v>
      </c>
      <c r="S95" s="35"/>
      <c r="T95" s="60">
        <f t="shared" si="37"/>
        <v>4</v>
      </c>
      <c r="U95" s="60">
        <f t="shared" si="38"/>
        <v>2</v>
      </c>
      <c r="W95" s="55">
        <v>6</v>
      </c>
      <c r="X95" s="31" t="s">
        <v>12</v>
      </c>
      <c r="Y95" s="31" t="s">
        <v>12</v>
      </c>
      <c r="Z95" s="31" t="s">
        <v>12</v>
      </c>
      <c r="AA95" s="31" t="s">
        <v>13</v>
      </c>
      <c r="AB95" s="31" t="s">
        <v>12</v>
      </c>
      <c r="AC95" s="31" t="s">
        <v>12</v>
      </c>
      <c r="AD95" s="35"/>
      <c r="AE95" s="60">
        <f t="shared" si="39"/>
        <v>5</v>
      </c>
      <c r="AF95" s="60">
        <f t="shared" si="40"/>
        <v>1</v>
      </c>
      <c r="AH95" s="55">
        <v>6</v>
      </c>
      <c r="AI95" s="31" t="s">
        <v>12</v>
      </c>
      <c r="AJ95" s="31" t="s">
        <v>12</v>
      </c>
      <c r="AK95" s="31" t="s">
        <v>12</v>
      </c>
      <c r="AL95" s="31" t="s">
        <v>12</v>
      </c>
      <c r="AM95" s="31" t="s">
        <v>12</v>
      </c>
      <c r="AN95" s="31" t="s">
        <v>12</v>
      </c>
      <c r="AO95" s="35"/>
      <c r="AP95" s="60">
        <f t="shared" si="41"/>
        <v>6</v>
      </c>
      <c r="AQ95" s="60">
        <f t="shared" si="42"/>
        <v>0</v>
      </c>
    </row>
    <row r="96" spans="1:43" x14ac:dyDescent="0.2">
      <c r="A96" s="55">
        <v>7</v>
      </c>
      <c r="B96" s="31" t="s">
        <v>12</v>
      </c>
      <c r="C96" s="31" t="s">
        <v>12</v>
      </c>
      <c r="D96" s="31" t="s">
        <v>12</v>
      </c>
      <c r="E96" s="31" t="s">
        <v>13</v>
      </c>
      <c r="F96" s="31" t="s">
        <v>13</v>
      </c>
      <c r="G96" s="31" t="s">
        <v>12</v>
      </c>
      <c r="H96" s="35"/>
      <c r="I96" s="60">
        <f t="shared" si="35"/>
        <v>4</v>
      </c>
      <c r="J96" s="60">
        <f t="shared" si="36"/>
        <v>2</v>
      </c>
      <c r="L96" s="55">
        <v>7</v>
      </c>
      <c r="M96" s="39" t="s">
        <v>12</v>
      </c>
      <c r="N96" s="39" t="s">
        <v>12</v>
      </c>
      <c r="O96" s="39" t="s">
        <v>12</v>
      </c>
      <c r="P96" s="39" t="s">
        <v>12</v>
      </c>
      <c r="Q96" s="39" t="s">
        <v>12</v>
      </c>
      <c r="R96" s="39" t="s">
        <v>12</v>
      </c>
      <c r="S96" s="35"/>
      <c r="T96" s="60">
        <f t="shared" si="37"/>
        <v>6</v>
      </c>
      <c r="U96" s="60">
        <f t="shared" si="38"/>
        <v>0</v>
      </c>
      <c r="W96" s="55">
        <v>7</v>
      </c>
      <c r="X96" s="31" t="s">
        <v>12</v>
      </c>
      <c r="Y96" s="31" t="s">
        <v>12</v>
      </c>
      <c r="Z96" s="31" t="s">
        <v>12</v>
      </c>
      <c r="AA96" s="31" t="s">
        <v>12</v>
      </c>
      <c r="AB96" s="31" t="s">
        <v>12</v>
      </c>
      <c r="AC96" s="31" t="s">
        <v>12</v>
      </c>
      <c r="AD96" s="35"/>
      <c r="AE96" s="60">
        <f t="shared" si="39"/>
        <v>6</v>
      </c>
      <c r="AF96" s="60">
        <f t="shared" si="40"/>
        <v>0</v>
      </c>
      <c r="AH96" s="55">
        <v>7</v>
      </c>
      <c r="AI96" s="31" t="s">
        <v>12</v>
      </c>
      <c r="AJ96" s="31" t="s">
        <v>12</v>
      </c>
      <c r="AK96" s="31" t="s">
        <v>12</v>
      </c>
      <c r="AL96" s="31" t="s">
        <v>12</v>
      </c>
      <c r="AM96" s="31" t="s">
        <v>12</v>
      </c>
      <c r="AN96" s="31" t="s">
        <v>12</v>
      </c>
      <c r="AO96" s="35"/>
      <c r="AP96" s="60">
        <f t="shared" si="41"/>
        <v>6</v>
      </c>
      <c r="AQ96" s="60">
        <f t="shared" si="42"/>
        <v>0</v>
      </c>
    </row>
    <row r="97" spans="1:43" x14ac:dyDescent="0.2">
      <c r="A97" s="55">
        <v>8</v>
      </c>
      <c r="B97" s="31" t="s">
        <v>12</v>
      </c>
      <c r="C97" s="31" t="s">
        <v>12</v>
      </c>
      <c r="D97" s="31" t="s">
        <v>12</v>
      </c>
      <c r="E97" s="31" t="s">
        <v>12</v>
      </c>
      <c r="F97" s="31" t="s">
        <v>12</v>
      </c>
      <c r="G97" s="31" t="s">
        <v>12</v>
      </c>
      <c r="H97" s="35"/>
      <c r="I97" s="60">
        <f t="shared" si="35"/>
        <v>6</v>
      </c>
      <c r="J97" s="60">
        <f t="shared" si="36"/>
        <v>0</v>
      </c>
      <c r="L97" s="55">
        <v>8</v>
      </c>
      <c r="M97" s="31" t="s">
        <v>13</v>
      </c>
      <c r="N97" s="39" t="s">
        <v>12</v>
      </c>
      <c r="O97" s="39" t="s">
        <v>12</v>
      </c>
      <c r="P97" s="31" t="s">
        <v>13</v>
      </c>
      <c r="Q97" s="31" t="s">
        <v>13</v>
      </c>
      <c r="R97" s="39" t="s">
        <v>12</v>
      </c>
      <c r="S97" s="35"/>
      <c r="T97" s="60">
        <f t="shared" si="37"/>
        <v>3</v>
      </c>
      <c r="U97" s="60">
        <f t="shared" si="38"/>
        <v>3</v>
      </c>
      <c r="W97" s="55">
        <v>8</v>
      </c>
      <c r="X97" s="31" t="s">
        <v>12</v>
      </c>
      <c r="Y97" s="31" t="s">
        <v>12</v>
      </c>
      <c r="Z97" s="31" t="s">
        <v>12</v>
      </c>
      <c r="AA97" s="31" t="s">
        <v>13</v>
      </c>
      <c r="AB97" s="31" t="s">
        <v>12</v>
      </c>
      <c r="AC97" s="31" t="s">
        <v>12</v>
      </c>
      <c r="AD97" s="35"/>
      <c r="AE97" s="60">
        <f t="shared" si="39"/>
        <v>5</v>
      </c>
      <c r="AF97" s="60">
        <f t="shared" si="40"/>
        <v>1</v>
      </c>
      <c r="AH97" s="55">
        <v>8</v>
      </c>
      <c r="AI97" s="31" t="s">
        <v>13</v>
      </c>
      <c r="AJ97" s="31" t="s">
        <v>12</v>
      </c>
      <c r="AK97" s="31" t="s">
        <v>12</v>
      </c>
      <c r="AL97" s="31" t="s">
        <v>13</v>
      </c>
      <c r="AM97" s="31" t="s">
        <v>12</v>
      </c>
      <c r="AN97" s="31" t="s">
        <v>12</v>
      </c>
      <c r="AO97" s="35"/>
      <c r="AP97" s="60">
        <f t="shared" si="41"/>
        <v>4</v>
      </c>
      <c r="AQ97" s="60">
        <f t="shared" si="42"/>
        <v>2</v>
      </c>
    </row>
    <row r="98" spans="1:43" x14ac:dyDescent="0.2">
      <c r="A98" s="55">
        <v>9</v>
      </c>
      <c r="B98" s="31" t="s">
        <v>12</v>
      </c>
      <c r="C98" s="31" t="s">
        <v>12</v>
      </c>
      <c r="D98" s="31" t="s">
        <v>12</v>
      </c>
      <c r="E98" s="31" t="s">
        <v>12</v>
      </c>
      <c r="F98" s="31" t="s">
        <v>12</v>
      </c>
      <c r="G98" s="31" t="s">
        <v>12</v>
      </c>
      <c r="H98" s="35"/>
      <c r="I98" s="60">
        <f t="shared" si="35"/>
        <v>6</v>
      </c>
      <c r="J98" s="60">
        <f t="shared" si="36"/>
        <v>0</v>
      </c>
      <c r="L98" s="55">
        <v>9</v>
      </c>
      <c r="M98" s="39" t="s">
        <v>12</v>
      </c>
      <c r="N98" s="39" t="s">
        <v>12</v>
      </c>
      <c r="O98" s="39" t="s">
        <v>12</v>
      </c>
      <c r="P98" s="39" t="s">
        <v>12</v>
      </c>
      <c r="Q98" s="39" t="s">
        <v>12</v>
      </c>
      <c r="R98" s="39" t="s">
        <v>12</v>
      </c>
      <c r="S98" s="35"/>
      <c r="T98" s="60">
        <f t="shared" si="37"/>
        <v>6</v>
      </c>
      <c r="U98" s="60">
        <f t="shared" si="38"/>
        <v>0</v>
      </c>
      <c r="W98" s="55">
        <v>9</v>
      </c>
      <c r="X98" s="31" t="s">
        <v>12</v>
      </c>
      <c r="Y98" s="31" t="s">
        <v>12</v>
      </c>
      <c r="Z98" s="31" t="s">
        <v>12</v>
      </c>
      <c r="AA98" s="31" t="s">
        <v>12</v>
      </c>
      <c r="AB98" s="31" t="s">
        <v>12</v>
      </c>
      <c r="AC98" s="31" t="s">
        <v>12</v>
      </c>
      <c r="AD98" s="35"/>
      <c r="AE98" s="60">
        <f t="shared" si="39"/>
        <v>6</v>
      </c>
      <c r="AF98" s="60">
        <f t="shared" si="40"/>
        <v>0</v>
      </c>
      <c r="AH98" s="55">
        <v>9</v>
      </c>
      <c r="AI98" s="31" t="s">
        <v>12</v>
      </c>
      <c r="AJ98" s="31" t="s">
        <v>12</v>
      </c>
      <c r="AK98" s="31" t="s">
        <v>12</v>
      </c>
      <c r="AL98" s="31" t="s">
        <v>12</v>
      </c>
      <c r="AM98" s="31" t="s">
        <v>12</v>
      </c>
      <c r="AN98" s="31" t="s">
        <v>12</v>
      </c>
      <c r="AO98" s="35"/>
      <c r="AP98" s="60">
        <f t="shared" si="41"/>
        <v>6</v>
      </c>
      <c r="AQ98" s="60">
        <f t="shared" si="42"/>
        <v>0</v>
      </c>
    </row>
    <row r="99" spans="1:43" x14ac:dyDescent="0.2">
      <c r="A99" s="55">
        <v>10</v>
      </c>
      <c r="B99" s="31" t="s">
        <v>12</v>
      </c>
      <c r="C99" s="31" t="s">
        <v>12</v>
      </c>
      <c r="D99" s="31" t="s">
        <v>12</v>
      </c>
      <c r="E99" s="31" t="s">
        <v>12</v>
      </c>
      <c r="F99" s="31" t="s">
        <v>12</v>
      </c>
      <c r="G99" s="31" t="s">
        <v>12</v>
      </c>
      <c r="H99" s="35"/>
      <c r="I99" s="60">
        <f t="shared" si="35"/>
        <v>6</v>
      </c>
      <c r="J99" s="60">
        <f t="shared" si="36"/>
        <v>0</v>
      </c>
      <c r="L99" s="55">
        <v>10</v>
      </c>
      <c r="M99" s="39" t="s">
        <v>12</v>
      </c>
      <c r="N99" s="39" t="s">
        <v>12</v>
      </c>
      <c r="O99" s="39" t="s">
        <v>12</v>
      </c>
      <c r="P99" s="39" t="s">
        <v>12</v>
      </c>
      <c r="Q99" s="39" t="s">
        <v>12</v>
      </c>
      <c r="R99" s="39" t="s">
        <v>12</v>
      </c>
      <c r="S99" s="35"/>
      <c r="T99" s="60">
        <f t="shared" si="37"/>
        <v>6</v>
      </c>
      <c r="U99" s="60">
        <f t="shared" si="38"/>
        <v>0</v>
      </c>
      <c r="W99" s="55">
        <v>10</v>
      </c>
      <c r="X99" s="31" t="s">
        <v>12</v>
      </c>
      <c r="Y99" s="31" t="s">
        <v>12</v>
      </c>
      <c r="Z99" s="31" t="s">
        <v>12</v>
      </c>
      <c r="AA99" s="31" t="s">
        <v>12</v>
      </c>
      <c r="AB99" s="31" t="s">
        <v>12</v>
      </c>
      <c r="AC99" s="31" t="s">
        <v>12</v>
      </c>
      <c r="AD99" s="35"/>
      <c r="AE99" s="60">
        <f t="shared" si="39"/>
        <v>6</v>
      </c>
      <c r="AF99" s="60">
        <f t="shared" si="40"/>
        <v>0</v>
      </c>
      <c r="AH99" s="55">
        <v>10</v>
      </c>
      <c r="AI99" s="31" t="s">
        <v>12</v>
      </c>
      <c r="AJ99" s="31" t="s">
        <v>12</v>
      </c>
      <c r="AK99" s="31" t="s">
        <v>12</v>
      </c>
      <c r="AL99" s="31" t="s">
        <v>12</v>
      </c>
      <c r="AM99" s="31" t="s">
        <v>12</v>
      </c>
      <c r="AN99" s="31" t="s">
        <v>12</v>
      </c>
      <c r="AO99" s="35"/>
      <c r="AP99" s="60">
        <f t="shared" si="41"/>
        <v>6</v>
      </c>
      <c r="AQ99" s="60">
        <f t="shared" si="42"/>
        <v>0</v>
      </c>
    </row>
    <row r="100" spans="1:43" x14ac:dyDescent="0.2">
      <c r="A100" s="55">
        <v>11</v>
      </c>
      <c r="B100" s="31" t="s">
        <v>12</v>
      </c>
      <c r="C100" s="31" t="s">
        <v>12</v>
      </c>
      <c r="D100" s="31" t="s">
        <v>12</v>
      </c>
      <c r="E100" s="31" t="s">
        <v>12</v>
      </c>
      <c r="F100" s="31" t="s">
        <v>13</v>
      </c>
      <c r="G100" s="31" t="s">
        <v>13</v>
      </c>
      <c r="H100" s="35"/>
      <c r="I100" s="60">
        <f t="shared" si="35"/>
        <v>4</v>
      </c>
      <c r="J100" s="60">
        <f t="shared" si="36"/>
        <v>2</v>
      </c>
      <c r="L100" s="55">
        <v>11</v>
      </c>
      <c r="M100" s="39" t="s">
        <v>12</v>
      </c>
      <c r="N100" s="39" t="s">
        <v>12</v>
      </c>
      <c r="O100" s="39" t="s">
        <v>12</v>
      </c>
      <c r="P100" s="39" t="s">
        <v>12</v>
      </c>
      <c r="Q100" s="39" t="s">
        <v>12</v>
      </c>
      <c r="R100" s="39" t="s">
        <v>12</v>
      </c>
      <c r="S100" s="35"/>
      <c r="T100" s="60">
        <f t="shared" si="37"/>
        <v>6</v>
      </c>
      <c r="U100" s="60">
        <f t="shared" si="38"/>
        <v>0</v>
      </c>
      <c r="W100" s="55">
        <v>11</v>
      </c>
      <c r="X100" s="31" t="s">
        <v>12</v>
      </c>
      <c r="Y100" s="31" t="s">
        <v>12</v>
      </c>
      <c r="Z100" s="31" t="s">
        <v>12</v>
      </c>
      <c r="AA100" s="31" t="s">
        <v>12</v>
      </c>
      <c r="AB100" s="31" t="s">
        <v>12</v>
      </c>
      <c r="AC100" s="31" t="s">
        <v>12</v>
      </c>
      <c r="AD100" s="35"/>
      <c r="AE100" s="60">
        <f t="shared" si="39"/>
        <v>6</v>
      </c>
      <c r="AF100" s="60">
        <f t="shared" si="40"/>
        <v>0</v>
      </c>
      <c r="AH100" s="55">
        <v>11</v>
      </c>
      <c r="AI100" s="31" t="s">
        <v>12</v>
      </c>
      <c r="AJ100" s="31" t="s">
        <v>12</v>
      </c>
      <c r="AK100" s="31" t="s">
        <v>12</v>
      </c>
      <c r="AL100" s="31" t="s">
        <v>12</v>
      </c>
      <c r="AM100" s="31" t="s">
        <v>12</v>
      </c>
      <c r="AN100" s="31" t="s">
        <v>12</v>
      </c>
      <c r="AO100" s="35"/>
      <c r="AP100" s="60">
        <f t="shared" si="41"/>
        <v>6</v>
      </c>
      <c r="AQ100" s="60">
        <f t="shared" si="42"/>
        <v>0</v>
      </c>
    </row>
    <row r="101" spans="1:43" x14ac:dyDescent="0.2">
      <c r="A101" s="55">
        <v>12</v>
      </c>
      <c r="B101" s="31" t="s">
        <v>12</v>
      </c>
      <c r="C101" s="31" t="s">
        <v>13</v>
      </c>
      <c r="D101" s="31" t="s">
        <v>12</v>
      </c>
      <c r="E101" s="31" t="s">
        <v>13</v>
      </c>
      <c r="F101" s="31" t="s">
        <v>12</v>
      </c>
      <c r="G101" s="31" t="s">
        <v>13</v>
      </c>
      <c r="H101" s="35"/>
      <c r="I101" s="60">
        <f t="shared" si="35"/>
        <v>3</v>
      </c>
      <c r="J101" s="60">
        <f t="shared" si="36"/>
        <v>3</v>
      </c>
      <c r="L101" s="55">
        <v>12</v>
      </c>
      <c r="M101" s="39" t="s">
        <v>12</v>
      </c>
      <c r="N101" s="39" t="s">
        <v>12</v>
      </c>
      <c r="O101" s="39" t="s">
        <v>12</v>
      </c>
      <c r="P101" s="31" t="s">
        <v>13</v>
      </c>
      <c r="Q101" s="39" t="s">
        <v>12</v>
      </c>
      <c r="R101" s="31" t="s">
        <v>13</v>
      </c>
      <c r="S101" s="35"/>
      <c r="T101" s="60">
        <f t="shared" si="37"/>
        <v>4</v>
      </c>
      <c r="U101" s="60">
        <f t="shared" si="38"/>
        <v>2</v>
      </c>
      <c r="W101" s="55">
        <v>12</v>
      </c>
      <c r="X101" s="31" t="s">
        <v>12</v>
      </c>
      <c r="Y101" s="31" t="s">
        <v>12</v>
      </c>
      <c r="Z101" s="31" t="s">
        <v>12</v>
      </c>
      <c r="AA101" s="31" t="s">
        <v>13</v>
      </c>
      <c r="AB101" s="31" t="s">
        <v>12</v>
      </c>
      <c r="AC101" s="31" t="s">
        <v>12</v>
      </c>
      <c r="AD101" s="35"/>
      <c r="AE101" s="60">
        <f t="shared" si="39"/>
        <v>5</v>
      </c>
      <c r="AF101" s="60">
        <f t="shared" si="40"/>
        <v>1</v>
      </c>
      <c r="AH101" s="55">
        <v>12</v>
      </c>
      <c r="AI101" s="31" t="s">
        <v>12</v>
      </c>
      <c r="AJ101" s="31" t="s">
        <v>13</v>
      </c>
      <c r="AK101" s="31" t="s">
        <v>12</v>
      </c>
      <c r="AL101" s="31" t="s">
        <v>13</v>
      </c>
      <c r="AM101" s="31" t="s">
        <v>12</v>
      </c>
      <c r="AN101" s="31" t="s">
        <v>12</v>
      </c>
      <c r="AO101" s="35"/>
      <c r="AP101" s="60">
        <f t="shared" si="41"/>
        <v>4</v>
      </c>
      <c r="AQ101" s="60">
        <f t="shared" si="42"/>
        <v>2</v>
      </c>
    </row>
    <row r="102" spans="1:43" x14ac:dyDescent="0.2">
      <c r="A102" s="55">
        <v>13</v>
      </c>
      <c r="B102" s="31" t="s">
        <v>12</v>
      </c>
      <c r="C102" s="31" t="s">
        <v>12</v>
      </c>
      <c r="D102" s="31" t="s">
        <v>12</v>
      </c>
      <c r="E102" s="31" t="s">
        <v>12</v>
      </c>
      <c r="F102" s="31" t="s">
        <v>12</v>
      </c>
      <c r="G102" s="31" t="s">
        <v>12</v>
      </c>
      <c r="H102" s="35"/>
      <c r="I102" s="60">
        <f t="shared" si="35"/>
        <v>6</v>
      </c>
      <c r="J102" s="60">
        <f t="shared" si="36"/>
        <v>0</v>
      </c>
      <c r="L102" s="55">
        <v>13</v>
      </c>
      <c r="M102" s="39" t="s">
        <v>12</v>
      </c>
      <c r="N102" s="39" t="s">
        <v>12</v>
      </c>
      <c r="O102" s="39" t="s">
        <v>12</v>
      </c>
      <c r="P102" s="39" t="s">
        <v>12</v>
      </c>
      <c r="Q102" s="39" t="s">
        <v>12</v>
      </c>
      <c r="R102" s="39" t="s">
        <v>12</v>
      </c>
      <c r="S102" s="35"/>
      <c r="T102" s="60">
        <f t="shared" si="37"/>
        <v>6</v>
      </c>
      <c r="U102" s="60">
        <f t="shared" si="38"/>
        <v>0</v>
      </c>
      <c r="W102" s="55">
        <v>13</v>
      </c>
      <c r="X102" s="31" t="s">
        <v>12</v>
      </c>
      <c r="Y102" s="31" t="s">
        <v>12</v>
      </c>
      <c r="Z102" s="31" t="s">
        <v>12</v>
      </c>
      <c r="AA102" s="31" t="s">
        <v>12</v>
      </c>
      <c r="AB102" s="31" t="s">
        <v>12</v>
      </c>
      <c r="AC102" s="31" t="s">
        <v>12</v>
      </c>
      <c r="AD102" s="35"/>
      <c r="AE102" s="60">
        <f t="shared" si="39"/>
        <v>6</v>
      </c>
      <c r="AF102" s="60">
        <f t="shared" si="40"/>
        <v>0</v>
      </c>
      <c r="AH102" s="55">
        <v>13</v>
      </c>
      <c r="AI102" s="31" t="s">
        <v>12</v>
      </c>
      <c r="AJ102" s="31" t="s">
        <v>12</v>
      </c>
      <c r="AK102" s="31" t="s">
        <v>12</v>
      </c>
      <c r="AL102" s="31" t="s">
        <v>12</v>
      </c>
      <c r="AM102" s="31" t="s">
        <v>12</v>
      </c>
      <c r="AN102" s="31" t="s">
        <v>12</v>
      </c>
      <c r="AO102" s="35"/>
      <c r="AP102" s="60">
        <f t="shared" si="41"/>
        <v>6</v>
      </c>
      <c r="AQ102" s="60">
        <f t="shared" si="42"/>
        <v>0</v>
      </c>
    </row>
    <row r="103" spans="1:43" x14ac:dyDescent="0.2">
      <c r="A103" s="55">
        <v>14</v>
      </c>
      <c r="B103" s="31" t="s">
        <v>12</v>
      </c>
      <c r="C103" s="31" t="s">
        <v>13</v>
      </c>
      <c r="D103" s="31" t="s">
        <v>12</v>
      </c>
      <c r="E103" s="31" t="s">
        <v>12</v>
      </c>
      <c r="F103" s="31" t="s">
        <v>12</v>
      </c>
      <c r="G103" s="31" t="s">
        <v>13</v>
      </c>
      <c r="H103" s="35"/>
      <c r="I103" s="60">
        <f t="shared" si="35"/>
        <v>4</v>
      </c>
      <c r="J103" s="60">
        <f t="shared" si="36"/>
        <v>2</v>
      </c>
      <c r="L103" s="55">
        <v>14</v>
      </c>
      <c r="M103" s="39" t="s">
        <v>12</v>
      </c>
      <c r="N103" s="39" t="s">
        <v>12</v>
      </c>
      <c r="O103" s="31" t="s">
        <v>13</v>
      </c>
      <c r="P103" s="39" t="s">
        <v>12</v>
      </c>
      <c r="Q103" s="39" t="s">
        <v>12</v>
      </c>
      <c r="R103" s="39" t="s">
        <v>12</v>
      </c>
      <c r="S103" s="35"/>
      <c r="T103" s="60">
        <f t="shared" si="37"/>
        <v>5</v>
      </c>
      <c r="U103" s="60">
        <f t="shared" si="38"/>
        <v>1</v>
      </c>
      <c r="W103" s="55">
        <v>14</v>
      </c>
      <c r="X103" s="31" t="s">
        <v>12</v>
      </c>
      <c r="Y103" s="31" t="s">
        <v>12</v>
      </c>
      <c r="Z103" s="31" t="s">
        <v>12</v>
      </c>
      <c r="AA103" s="31" t="s">
        <v>13</v>
      </c>
      <c r="AB103" s="31" t="s">
        <v>12</v>
      </c>
      <c r="AC103" s="31" t="s">
        <v>12</v>
      </c>
      <c r="AD103" s="35"/>
      <c r="AE103" s="60">
        <f t="shared" si="39"/>
        <v>5</v>
      </c>
      <c r="AF103" s="60">
        <f t="shared" si="40"/>
        <v>1</v>
      </c>
      <c r="AH103" s="55">
        <v>14</v>
      </c>
      <c r="AI103" s="31" t="s">
        <v>12</v>
      </c>
      <c r="AJ103" s="31" t="s">
        <v>13</v>
      </c>
      <c r="AK103" s="31" t="s">
        <v>12</v>
      </c>
      <c r="AL103" s="31" t="s">
        <v>13</v>
      </c>
      <c r="AM103" s="31" t="s">
        <v>12</v>
      </c>
      <c r="AN103" s="31" t="s">
        <v>12</v>
      </c>
      <c r="AO103" s="35"/>
      <c r="AP103" s="60">
        <f t="shared" si="41"/>
        <v>4</v>
      </c>
      <c r="AQ103" s="60">
        <f t="shared" si="42"/>
        <v>2</v>
      </c>
    </row>
    <row r="104" spans="1:43" x14ac:dyDescent="0.2">
      <c r="A104" s="55">
        <v>15</v>
      </c>
      <c r="B104" s="31" t="s">
        <v>12</v>
      </c>
      <c r="C104" s="31" t="s">
        <v>12</v>
      </c>
      <c r="D104" s="31" t="s">
        <v>12</v>
      </c>
      <c r="E104" s="31" t="s">
        <v>12</v>
      </c>
      <c r="F104" s="31" t="s">
        <v>12</v>
      </c>
      <c r="G104" s="31" t="s">
        <v>12</v>
      </c>
      <c r="H104" s="35"/>
      <c r="I104" s="60">
        <f t="shared" si="35"/>
        <v>6</v>
      </c>
      <c r="J104" s="60">
        <f t="shared" si="36"/>
        <v>0</v>
      </c>
      <c r="L104" s="55">
        <v>15</v>
      </c>
      <c r="M104" s="39" t="s">
        <v>12</v>
      </c>
      <c r="N104" s="39" t="s">
        <v>12</v>
      </c>
      <c r="O104" s="39" t="s">
        <v>12</v>
      </c>
      <c r="P104" s="39" t="s">
        <v>12</v>
      </c>
      <c r="Q104" s="39" t="s">
        <v>12</v>
      </c>
      <c r="R104" s="39" t="s">
        <v>12</v>
      </c>
      <c r="S104" s="35"/>
      <c r="T104" s="60">
        <f t="shared" si="37"/>
        <v>6</v>
      </c>
      <c r="U104" s="60">
        <f t="shared" si="38"/>
        <v>0</v>
      </c>
      <c r="W104" s="55">
        <v>15</v>
      </c>
      <c r="X104" s="31" t="s">
        <v>12</v>
      </c>
      <c r="Y104" s="31" t="s">
        <v>12</v>
      </c>
      <c r="Z104" s="31" t="s">
        <v>12</v>
      </c>
      <c r="AA104" s="31" t="s">
        <v>12</v>
      </c>
      <c r="AB104" s="31" t="s">
        <v>12</v>
      </c>
      <c r="AC104" s="31" t="s">
        <v>12</v>
      </c>
      <c r="AD104" s="35"/>
      <c r="AE104" s="60">
        <f t="shared" si="39"/>
        <v>6</v>
      </c>
      <c r="AF104" s="60">
        <f t="shared" si="40"/>
        <v>0</v>
      </c>
      <c r="AH104" s="55">
        <v>15</v>
      </c>
      <c r="AI104" s="31" t="s">
        <v>12</v>
      </c>
      <c r="AJ104" s="31" t="s">
        <v>13</v>
      </c>
      <c r="AK104" s="31" t="s">
        <v>12</v>
      </c>
      <c r="AL104" s="31" t="s">
        <v>12</v>
      </c>
      <c r="AM104" s="31" t="s">
        <v>12</v>
      </c>
      <c r="AN104" s="31" t="s">
        <v>12</v>
      </c>
      <c r="AO104" s="35"/>
      <c r="AP104" s="60">
        <f t="shared" si="41"/>
        <v>5</v>
      </c>
      <c r="AQ104" s="60">
        <f t="shared" si="42"/>
        <v>1</v>
      </c>
    </row>
    <row r="105" spans="1:43" x14ac:dyDescent="0.2">
      <c r="A105" s="55">
        <v>16</v>
      </c>
      <c r="B105" s="31" t="s">
        <v>12</v>
      </c>
      <c r="C105" s="31" t="s">
        <v>13</v>
      </c>
      <c r="D105" s="31" t="s">
        <v>12</v>
      </c>
      <c r="E105" s="31" t="s">
        <v>12</v>
      </c>
      <c r="F105" s="31" t="s">
        <v>13</v>
      </c>
      <c r="G105" s="31" t="s">
        <v>12</v>
      </c>
      <c r="H105" s="35"/>
      <c r="I105" s="60">
        <f t="shared" si="35"/>
        <v>4</v>
      </c>
      <c r="J105" s="60">
        <f t="shared" si="36"/>
        <v>2</v>
      </c>
      <c r="L105" s="55">
        <v>16</v>
      </c>
      <c r="M105" s="31" t="s">
        <v>13</v>
      </c>
      <c r="N105" s="39" t="s">
        <v>12</v>
      </c>
      <c r="O105" s="39" t="s">
        <v>12</v>
      </c>
      <c r="P105" s="39" t="s">
        <v>12</v>
      </c>
      <c r="Q105" s="39" t="s">
        <v>12</v>
      </c>
      <c r="R105" s="39" t="s">
        <v>12</v>
      </c>
      <c r="S105" s="35"/>
      <c r="T105" s="60">
        <f t="shared" si="37"/>
        <v>5</v>
      </c>
      <c r="U105" s="60">
        <f t="shared" si="38"/>
        <v>1</v>
      </c>
      <c r="W105" s="55">
        <v>16</v>
      </c>
      <c r="X105" s="31" t="s">
        <v>12</v>
      </c>
      <c r="Y105" s="31" t="s">
        <v>12</v>
      </c>
      <c r="Z105" s="31" t="s">
        <v>12</v>
      </c>
      <c r="AA105" s="31" t="s">
        <v>12</v>
      </c>
      <c r="AB105" s="31" t="s">
        <v>12</v>
      </c>
      <c r="AC105" s="31" t="s">
        <v>12</v>
      </c>
      <c r="AD105" s="35"/>
      <c r="AE105" s="60">
        <f t="shared" si="39"/>
        <v>6</v>
      </c>
      <c r="AF105" s="60">
        <f t="shared" si="40"/>
        <v>0</v>
      </c>
      <c r="AH105" s="55">
        <v>16</v>
      </c>
      <c r="AI105" s="31" t="s">
        <v>12</v>
      </c>
      <c r="AJ105" s="31" t="s">
        <v>12</v>
      </c>
      <c r="AK105" s="31" t="s">
        <v>12</v>
      </c>
      <c r="AL105" s="31" t="s">
        <v>12</v>
      </c>
      <c r="AM105" s="31" t="s">
        <v>13</v>
      </c>
      <c r="AN105" s="31" t="s">
        <v>12</v>
      </c>
      <c r="AO105" s="35"/>
      <c r="AP105" s="60">
        <f t="shared" si="41"/>
        <v>5</v>
      </c>
      <c r="AQ105" s="60">
        <f t="shared" si="42"/>
        <v>1</v>
      </c>
    </row>
    <row r="106" spans="1:43" x14ac:dyDescent="0.2">
      <c r="A106" s="55">
        <v>17</v>
      </c>
      <c r="B106" s="31" t="s">
        <v>12</v>
      </c>
      <c r="C106" s="31" t="s">
        <v>13</v>
      </c>
      <c r="D106" s="31" t="s">
        <v>12</v>
      </c>
      <c r="E106" s="31" t="s">
        <v>13</v>
      </c>
      <c r="F106" s="31" t="s">
        <v>12</v>
      </c>
      <c r="G106" s="31" t="s">
        <v>12</v>
      </c>
      <c r="H106" s="35"/>
      <c r="I106" s="60">
        <f t="shared" si="35"/>
        <v>4</v>
      </c>
      <c r="J106" s="60">
        <f t="shared" si="36"/>
        <v>2</v>
      </c>
      <c r="L106" s="55">
        <v>17</v>
      </c>
      <c r="M106" s="39" t="s">
        <v>12</v>
      </c>
      <c r="N106" s="39" t="s">
        <v>12</v>
      </c>
      <c r="O106" s="39" t="s">
        <v>12</v>
      </c>
      <c r="P106" s="31" t="s">
        <v>13</v>
      </c>
      <c r="Q106" s="39" t="s">
        <v>12</v>
      </c>
      <c r="R106" s="39" t="s">
        <v>12</v>
      </c>
      <c r="S106" s="35"/>
      <c r="T106" s="60">
        <f t="shared" si="37"/>
        <v>5</v>
      </c>
      <c r="U106" s="60">
        <f t="shared" si="38"/>
        <v>1</v>
      </c>
      <c r="W106" s="55">
        <v>17</v>
      </c>
      <c r="X106" s="31" t="s">
        <v>12</v>
      </c>
      <c r="Y106" s="31" t="s">
        <v>12</v>
      </c>
      <c r="Z106" s="31" t="s">
        <v>12</v>
      </c>
      <c r="AA106" s="31" t="s">
        <v>12</v>
      </c>
      <c r="AB106" s="31" t="s">
        <v>12</v>
      </c>
      <c r="AC106" s="31" t="s">
        <v>12</v>
      </c>
      <c r="AD106" s="35"/>
      <c r="AE106" s="60">
        <f t="shared" si="39"/>
        <v>6</v>
      </c>
      <c r="AF106" s="60">
        <f t="shared" si="40"/>
        <v>0</v>
      </c>
      <c r="AH106" s="55">
        <v>17</v>
      </c>
      <c r="AI106" s="31" t="s">
        <v>12</v>
      </c>
      <c r="AJ106" s="31" t="s">
        <v>12</v>
      </c>
      <c r="AK106" s="31" t="s">
        <v>12</v>
      </c>
      <c r="AL106" s="31" t="s">
        <v>13</v>
      </c>
      <c r="AM106" s="31" t="s">
        <v>12</v>
      </c>
      <c r="AN106" s="31" t="s">
        <v>12</v>
      </c>
      <c r="AO106" s="35"/>
      <c r="AP106" s="60">
        <f t="shared" si="41"/>
        <v>5</v>
      </c>
      <c r="AQ106" s="60">
        <f t="shared" si="42"/>
        <v>1</v>
      </c>
    </row>
    <row r="107" spans="1:43" x14ac:dyDescent="0.2">
      <c r="A107" s="55">
        <v>18</v>
      </c>
      <c r="B107" s="31" t="s">
        <v>12</v>
      </c>
      <c r="C107" s="31" t="s">
        <v>12</v>
      </c>
      <c r="D107" s="31" t="s">
        <v>12</v>
      </c>
      <c r="E107" s="31" t="s">
        <v>12</v>
      </c>
      <c r="F107" s="31" t="s">
        <v>12</v>
      </c>
      <c r="G107" s="31" t="s">
        <v>12</v>
      </c>
      <c r="H107" s="35"/>
      <c r="I107" s="60">
        <f t="shared" si="35"/>
        <v>6</v>
      </c>
      <c r="J107" s="60">
        <f t="shared" si="36"/>
        <v>0</v>
      </c>
      <c r="L107" s="55">
        <v>18</v>
      </c>
      <c r="M107" s="39" t="s">
        <v>12</v>
      </c>
      <c r="N107" s="39" t="s">
        <v>12</v>
      </c>
      <c r="O107" s="39" t="s">
        <v>12</v>
      </c>
      <c r="P107" s="39" t="s">
        <v>12</v>
      </c>
      <c r="Q107" s="39" t="s">
        <v>12</v>
      </c>
      <c r="R107" s="39" t="s">
        <v>12</v>
      </c>
      <c r="S107" s="35"/>
      <c r="T107" s="60">
        <f t="shared" si="37"/>
        <v>6</v>
      </c>
      <c r="U107" s="60">
        <f t="shared" si="38"/>
        <v>0</v>
      </c>
      <c r="W107" s="55">
        <v>18</v>
      </c>
      <c r="X107" s="31" t="s">
        <v>12</v>
      </c>
      <c r="Y107" s="31" t="s">
        <v>12</v>
      </c>
      <c r="Z107" s="31" t="s">
        <v>12</v>
      </c>
      <c r="AA107" s="31" t="s">
        <v>12</v>
      </c>
      <c r="AB107" s="31" t="s">
        <v>12</v>
      </c>
      <c r="AC107" s="31" t="s">
        <v>12</v>
      </c>
      <c r="AD107" s="35"/>
      <c r="AE107" s="60">
        <f t="shared" si="39"/>
        <v>6</v>
      </c>
      <c r="AF107" s="60">
        <f t="shared" si="40"/>
        <v>0</v>
      </c>
      <c r="AH107" s="55">
        <v>18</v>
      </c>
      <c r="AI107" s="31" t="s">
        <v>12</v>
      </c>
      <c r="AJ107" s="31" t="s">
        <v>12</v>
      </c>
      <c r="AK107" s="31" t="s">
        <v>12</v>
      </c>
      <c r="AL107" s="31" t="s">
        <v>12</v>
      </c>
      <c r="AM107" s="31" t="s">
        <v>12</v>
      </c>
      <c r="AN107" s="31" t="s">
        <v>12</v>
      </c>
      <c r="AO107" s="35"/>
      <c r="AP107" s="60">
        <f t="shared" si="41"/>
        <v>6</v>
      </c>
      <c r="AQ107" s="60">
        <f t="shared" si="42"/>
        <v>0</v>
      </c>
    </row>
    <row r="108" spans="1:43" x14ac:dyDescent="0.2">
      <c r="A108" s="55">
        <v>19</v>
      </c>
      <c r="B108" s="31" t="s">
        <v>12</v>
      </c>
      <c r="C108" s="31" t="s">
        <v>12</v>
      </c>
      <c r="D108" s="31" t="s">
        <v>12</v>
      </c>
      <c r="E108" s="31" t="s">
        <v>13</v>
      </c>
      <c r="F108" s="31" t="s">
        <v>12</v>
      </c>
      <c r="G108" s="31" t="s">
        <v>12</v>
      </c>
      <c r="H108" s="35"/>
      <c r="I108" s="60">
        <f t="shared" si="35"/>
        <v>5</v>
      </c>
      <c r="J108" s="60">
        <f t="shared" si="36"/>
        <v>1</v>
      </c>
      <c r="L108" s="55">
        <v>19</v>
      </c>
      <c r="M108" s="39" t="s">
        <v>12</v>
      </c>
      <c r="N108" s="39" t="s">
        <v>12</v>
      </c>
      <c r="O108" s="39" t="s">
        <v>12</v>
      </c>
      <c r="P108" s="39" t="s">
        <v>12</v>
      </c>
      <c r="Q108" s="39" t="s">
        <v>12</v>
      </c>
      <c r="R108" s="39" t="s">
        <v>12</v>
      </c>
      <c r="S108" s="35"/>
      <c r="T108" s="60">
        <f t="shared" si="37"/>
        <v>6</v>
      </c>
      <c r="U108" s="60">
        <f t="shared" si="38"/>
        <v>0</v>
      </c>
      <c r="W108" s="55">
        <v>19</v>
      </c>
      <c r="X108" s="31" t="s">
        <v>12</v>
      </c>
      <c r="Y108" s="31" t="s">
        <v>12</v>
      </c>
      <c r="Z108" s="31" t="s">
        <v>12</v>
      </c>
      <c r="AA108" s="31" t="s">
        <v>12</v>
      </c>
      <c r="AB108" s="31" t="s">
        <v>12</v>
      </c>
      <c r="AC108" s="31" t="s">
        <v>12</v>
      </c>
      <c r="AD108" s="35"/>
      <c r="AE108" s="60">
        <f t="shared" si="39"/>
        <v>6</v>
      </c>
      <c r="AF108" s="60">
        <f t="shared" si="40"/>
        <v>0</v>
      </c>
      <c r="AH108" s="55">
        <v>19</v>
      </c>
      <c r="AI108" s="31" t="s">
        <v>12</v>
      </c>
      <c r="AJ108" s="31" t="s">
        <v>12</v>
      </c>
      <c r="AK108" s="31" t="s">
        <v>12</v>
      </c>
      <c r="AL108" s="31" t="s">
        <v>12</v>
      </c>
      <c r="AM108" s="31" t="s">
        <v>12</v>
      </c>
      <c r="AN108" s="31" t="s">
        <v>12</v>
      </c>
      <c r="AO108" s="35"/>
      <c r="AP108" s="60">
        <f t="shared" si="41"/>
        <v>6</v>
      </c>
      <c r="AQ108" s="60">
        <f t="shared" si="42"/>
        <v>0</v>
      </c>
    </row>
    <row r="109" spans="1:43" x14ac:dyDescent="0.2">
      <c r="A109" s="55">
        <v>20</v>
      </c>
      <c r="B109" s="31" t="s">
        <v>12</v>
      </c>
      <c r="C109" s="31" t="s">
        <v>12</v>
      </c>
      <c r="D109" s="31" t="s">
        <v>12</v>
      </c>
      <c r="E109" s="31" t="s">
        <v>13</v>
      </c>
      <c r="F109" s="31" t="s">
        <v>13</v>
      </c>
      <c r="G109" s="31" t="s">
        <v>12</v>
      </c>
      <c r="H109" s="35"/>
      <c r="I109" s="60">
        <f t="shared" si="35"/>
        <v>4</v>
      </c>
      <c r="J109" s="60">
        <f t="shared" si="36"/>
        <v>2</v>
      </c>
      <c r="L109" s="55">
        <v>20</v>
      </c>
      <c r="M109" s="39" t="s">
        <v>12</v>
      </c>
      <c r="N109" s="39" t="s">
        <v>12</v>
      </c>
      <c r="O109" s="39" t="s">
        <v>12</v>
      </c>
      <c r="P109" s="39" t="s">
        <v>12</v>
      </c>
      <c r="Q109" s="39" t="s">
        <v>12</v>
      </c>
      <c r="R109" s="39" t="s">
        <v>12</v>
      </c>
      <c r="S109" s="35"/>
      <c r="T109" s="60">
        <f t="shared" si="37"/>
        <v>6</v>
      </c>
      <c r="U109" s="60">
        <f t="shared" si="38"/>
        <v>0</v>
      </c>
      <c r="W109" s="55">
        <v>20</v>
      </c>
      <c r="X109" s="31" t="s">
        <v>12</v>
      </c>
      <c r="Y109" s="31" t="s">
        <v>12</v>
      </c>
      <c r="Z109" s="31" t="s">
        <v>12</v>
      </c>
      <c r="AA109" s="31" t="s">
        <v>12</v>
      </c>
      <c r="AB109" s="31" t="s">
        <v>12</v>
      </c>
      <c r="AC109" s="31" t="s">
        <v>12</v>
      </c>
      <c r="AD109" s="35"/>
      <c r="AE109" s="60">
        <f t="shared" si="39"/>
        <v>6</v>
      </c>
      <c r="AF109" s="60">
        <f t="shared" si="40"/>
        <v>0</v>
      </c>
      <c r="AH109" s="55">
        <v>20</v>
      </c>
      <c r="AI109" s="31" t="s">
        <v>12</v>
      </c>
      <c r="AJ109" s="31" t="s">
        <v>12</v>
      </c>
      <c r="AK109" s="31" t="s">
        <v>12</v>
      </c>
      <c r="AL109" s="31" t="s">
        <v>12</v>
      </c>
      <c r="AM109" s="31" t="s">
        <v>12</v>
      </c>
      <c r="AN109" s="31" t="s">
        <v>12</v>
      </c>
      <c r="AO109" s="35"/>
      <c r="AP109" s="60">
        <f t="shared" si="41"/>
        <v>6</v>
      </c>
      <c r="AQ109" s="60">
        <f t="shared" si="42"/>
        <v>0</v>
      </c>
    </row>
    <row r="110" spans="1:43" x14ac:dyDescent="0.2">
      <c r="A110" s="55">
        <v>21</v>
      </c>
      <c r="B110" s="31" t="s">
        <v>12</v>
      </c>
      <c r="C110" s="31" t="s">
        <v>12</v>
      </c>
      <c r="D110" s="31" t="s">
        <v>12</v>
      </c>
      <c r="E110" s="31" t="s">
        <v>12</v>
      </c>
      <c r="F110" s="31" t="s">
        <v>12</v>
      </c>
      <c r="G110" s="31" t="s">
        <v>12</v>
      </c>
      <c r="H110" s="35"/>
      <c r="I110" s="60">
        <f t="shared" si="35"/>
        <v>6</v>
      </c>
      <c r="J110" s="60">
        <f t="shared" si="36"/>
        <v>0</v>
      </c>
      <c r="L110" s="55">
        <v>21</v>
      </c>
      <c r="M110" s="39" t="s">
        <v>12</v>
      </c>
      <c r="N110" s="39" t="s">
        <v>12</v>
      </c>
      <c r="O110" s="39" t="s">
        <v>12</v>
      </c>
      <c r="P110" s="39" t="s">
        <v>12</v>
      </c>
      <c r="Q110" s="39" t="s">
        <v>12</v>
      </c>
      <c r="R110" s="39" t="s">
        <v>12</v>
      </c>
      <c r="S110" s="35"/>
      <c r="T110" s="60">
        <f t="shared" si="37"/>
        <v>6</v>
      </c>
      <c r="U110" s="60">
        <f t="shared" si="38"/>
        <v>0</v>
      </c>
      <c r="W110" s="55">
        <v>21</v>
      </c>
      <c r="X110" s="31" t="s">
        <v>12</v>
      </c>
      <c r="Y110" s="31" t="s">
        <v>12</v>
      </c>
      <c r="Z110" s="31" t="s">
        <v>12</v>
      </c>
      <c r="AA110" s="31" t="s">
        <v>12</v>
      </c>
      <c r="AB110" s="31" t="s">
        <v>12</v>
      </c>
      <c r="AC110" s="31" t="s">
        <v>12</v>
      </c>
      <c r="AD110" s="35"/>
      <c r="AE110" s="60">
        <f t="shared" si="39"/>
        <v>6</v>
      </c>
      <c r="AF110" s="60">
        <f t="shared" si="40"/>
        <v>0</v>
      </c>
      <c r="AH110" s="55">
        <v>21</v>
      </c>
      <c r="AI110" s="31" t="s">
        <v>12</v>
      </c>
      <c r="AJ110" s="31" t="s">
        <v>12</v>
      </c>
      <c r="AK110" s="31" t="s">
        <v>12</v>
      </c>
      <c r="AL110" s="31" t="s">
        <v>12</v>
      </c>
      <c r="AM110" s="31" t="s">
        <v>12</v>
      </c>
      <c r="AN110" s="31" t="s">
        <v>12</v>
      </c>
      <c r="AO110" s="35"/>
      <c r="AP110" s="60">
        <f t="shared" si="41"/>
        <v>6</v>
      </c>
      <c r="AQ110" s="60">
        <f t="shared" si="42"/>
        <v>0</v>
      </c>
    </row>
    <row r="111" spans="1:43" x14ac:dyDescent="0.2">
      <c r="A111" s="55">
        <v>22</v>
      </c>
      <c r="B111" s="31" t="s">
        <v>12</v>
      </c>
      <c r="C111" s="31" t="s">
        <v>13</v>
      </c>
      <c r="D111" s="31" t="s">
        <v>13</v>
      </c>
      <c r="E111" s="31" t="s">
        <v>13</v>
      </c>
      <c r="F111" s="31" t="s">
        <v>12</v>
      </c>
      <c r="G111" s="31" t="s">
        <v>12</v>
      </c>
      <c r="H111" s="35"/>
      <c r="I111" s="60">
        <f t="shared" si="35"/>
        <v>3</v>
      </c>
      <c r="J111" s="60">
        <f t="shared" si="36"/>
        <v>3</v>
      </c>
      <c r="L111" s="55">
        <v>22</v>
      </c>
      <c r="M111" s="39" t="s">
        <v>12</v>
      </c>
      <c r="N111" s="39" t="s">
        <v>12</v>
      </c>
      <c r="O111" s="39" t="s">
        <v>12</v>
      </c>
      <c r="P111" s="39" t="s">
        <v>12</v>
      </c>
      <c r="Q111" s="39" t="s">
        <v>12</v>
      </c>
      <c r="R111" s="39" t="s">
        <v>12</v>
      </c>
      <c r="S111" s="35"/>
      <c r="T111" s="60">
        <f t="shared" si="37"/>
        <v>6</v>
      </c>
      <c r="U111" s="60">
        <f t="shared" si="38"/>
        <v>0</v>
      </c>
      <c r="W111" s="55">
        <v>22</v>
      </c>
      <c r="X111" s="31" t="s">
        <v>12</v>
      </c>
      <c r="Y111" s="31" t="s">
        <v>13</v>
      </c>
      <c r="Z111" s="31" t="s">
        <v>12</v>
      </c>
      <c r="AA111" s="31" t="s">
        <v>13</v>
      </c>
      <c r="AB111" s="31" t="s">
        <v>12</v>
      </c>
      <c r="AC111" s="31" t="s">
        <v>12</v>
      </c>
      <c r="AD111" s="35"/>
      <c r="AE111" s="60">
        <f t="shared" si="39"/>
        <v>4</v>
      </c>
      <c r="AF111" s="60">
        <f t="shared" si="40"/>
        <v>2</v>
      </c>
      <c r="AH111" s="55">
        <v>22</v>
      </c>
      <c r="AI111" s="31" t="s">
        <v>12</v>
      </c>
      <c r="AJ111" s="31" t="s">
        <v>12</v>
      </c>
      <c r="AK111" s="31" t="s">
        <v>12</v>
      </c>
      <c r="AL111" s="31" t="s">
        <v>12</v>
      </c>
      <c r="AM111" s="31" t="s">
        <v>12</v>
      </c>
      <c r="AN111" s="31" t="s">
        <v>12</v>
      </c>
      <c r="AO111" s="35"/>
      <c r="AP111" s="60">
        <f t="shared" si="41"/>
        <v>6</v>
      </c>
      <c r="AQ111" s="60">
        <f t="shared" si="42"/>
        <v>0</v>
      </c>
    </row>
    <row r="112" spans="1:43" x14ac:dyDescent="0.2">
      <c r="A112" s="55">
        <v>23</v>
      </c>
      <c r="B112" s="31" t="s">
        <v>13</v>
      </c>
      <c r="C112" s="31" t="s">
        <v>13</v>
      </c>
      <c r="D112" s="31" t="s">
        <v>12</v>
      </c>
      <c r="E112" s="31" t="s">
        <v>12</v>
      </c>
      <c r="F112" s="31" t="s">
        <v>13</v>
      </c>
      <c r="G112" s="31" t="s">
        <v>13</v>
      </c>
      <c r="H112" s="35"/>
      <c r="I112" s="60">
        <f t="shared" si="35"/>
        <v>2</v>
      </c>
      <c r="J112" s="60">
        <f t="shared" si="36"/>
        <v>4</v>
      </c>
      <c r="L112" s="55">
        <v>23</v>
      </c>
      <c r="M112" s="31" t="s">
        <v>13</v>
      </c>
      <c r="N112" s="31" t="s">
        <v>13</v>
      </c>
      <c r="O112" s="31" t="s">
        <v>13</v>
      </c>
      <c r="P112" s="39" t="s">
        <v>12</v>
      </c>
      <c r="Q112" s="39" t="s">
        <v>12</v>
      </c>
      <c r="R112" s="31" t="s">
        <v>13</v>
      </c>
      <c r="S112" s="35"/>
      <c r="T112" s="60">
        <f t="shared" si="37"/>
        <v>2</v>
      </c>
      <c r="U112" s="60">
        <f t="shared" si="38"/>
        <v>4</v>
      </c>
      <c r="W112" s="55">
        <v>23</v>
      </c>
      <c r="X112" s="31" t="s">
        <v>13</v>
      </c>
      <c r="Y112" s="31" t="s">
        <v>12</v>
      </c>
      <c r="Z112" s="31" t="s">
        <v>12</v>
      </c>
      <c r="AA112" s="31" t="s">
        <v>13</v>
      </c>
      <c r="AB112" s="31" t="s">
        <v>12</v>
      </c>
      <c r="AC112" s="31" t="s">
        <v>13</v>
      </c>
      <c r="AD112" s="35"/>
      <c r="AE112" s="60">
        <f t="shared" si="39"/>
        <v>3</v>
      </c>
      <c r="AF112" s="60">
        <f t="shared" si="40"/>
        <v>3</v>
      </c>
      <c r="AH112" s="55">
        <v>23</v>
      </c>
      <c r="AI112" s="31" t="s">
        <v>13</v>
      </c>
      <c r="AJ112" s="31" t="s">
        <v>13</v>
      </c>
      <c r="AK112" s="31" t="s">
        <v>12</v>
      </c>
      <c r="AL112" s="31" t="s">
        <v>12</v>
      </c>
      <c r="AM112" s="31" t="s">
        <v>12</v>
      </c>
      <c r="AN112" s="31" t="s">
        <v>13</v>
      </c>
      <c r="AO112" s="35"/>
      <c r="AP112" s="60">
        <f t="shared" si="41"/>
        <v>3</v>
      </c>
      <c r="AQ112" s="60">
        <f t="shared" si="42"/>
        <v>3</v>
      </c>
    </row>
    <row r="113" spans="1:43" x14ac:dyDescent="0.2">
      <c r="A113" s="55">
        <v>24</v>
      </c>
      <c r="B113" s="31" t="s">
        <v>12</v>
      </c>
      <c r="C113" s="31" t="s">
        <v>13</v>
      </c>
      <c r="D113" s="31" t="s">
        <v>12</v>
      </c>
      <c r="E113" s="31" t="s">
        <v>13</v>
      </c>
      <c r="F113" s="31" t="s">
        <v>13</v>
      </c>
      <c r="G113" s="31" t="s">
        <v>13</v>
      </c>
      <c r="H113" s="35"/>
      <c r="I113" s="60">
        <f t="shared" si="35"/>
        <v>2</v>
      </c>
      <c r="J113" s="60">
        <f t="shared" si="36"/>
        <v>4</v>
      </c>
      <c r="L113" s="55">
        <v>24</v>
      </c>
      <c r="M113" s="39" t="s">
        <v>12</v>
      </c>
      <c r="N113" s="39" t="s">
        <v>12</v>
      </c>
      <c r="O113" s="39" t="s">
        <v>12</v>
      </c>
      <c r="P113" s="39" t="s">
        <v>12</v>
      </c>
      <c r="Q113" s="31" t="s">
        <v>13</v>
      </c>
      <c r="R113" s="39" t="s">
        <v>12</v>
      </c>
      <c r="S113" s="35"/>
      <c r="T113" s="60">
        <f t="shared" si="37"/>
        <v>5</v>
      </c>
      <c r="U113" s="60">
        <f t="shared" si="38"/>
        <v>1</v>
      </c>
      <c r="W113" s="55">
        <v>24</v>
      </c>
      <c r="X113" s="31" t="s">
        <v>12</v>
      </c>
      <c r="Y113" s="31" t="s">
        <v>13</v>
      </c>
      <c r="Z113" s="31" t="s">
        <v>12</v>
      </c>
      <c r="AA113" s="31" t="s">
        <v>13</v>
      </c>
      <c r="AB113" s="31" t="s">
        <v>13</v>
      </c>
      <c r="AC113" s="31" t="s">
        <v>12</v>
      </c>
      <c r="AD113" s="35"/>
      <c r="AE113" s="60">
        <f t="shared" si="39"/>
        <v>3</v>
      </c>
      <c r="AF113" s="60">
        <f t="shared" si="40"/>
        <v>3</v>
      </c>
      <c r="AH113" s="55">
        <v>24</v>
      </c>
      <c r="AI113" s="31" t="s">
        <v>12</v>
      </c>
      <c r="AJ113" s="31" t="s">
        <v>13</v>
      </c>
      <c r="AK113" s="31" t="s">
        <v>12</v>
      </c>
      <c r="AL113" s="31" t="s">
        <v>13</v>
      </c>
      <c r="AM113" s="31" t="s">
        <v>13</v>
      </c>
      <c r="AN113" s="31" t="s">
        <v>12</v>
      </c>
      <c r="AO113" s="35"/>
      <c r="AP113" s="60">
        <f t="shared" si="41"/>
        <v>3</v>
      </c>
      <c r="AQ113" s="60">
        <f t="shared" si="42"/>
        <v>3</v>
      </c>
    </row>
    <row r="114" spans="1:43" x14ac:dyDescent="0.2">
      <c r="A114" s="55">
        <v>25</v>
      </c>
      <c r="B114" s="31" t="s">
        <v>12</v>
      </c>
      <c r="C114" s="31" t="s">
        <v>13</v>
      </c>
      <c r="D114" s="31" t="s">
        <v>13</v>
      </c>
      <c r="E114" s="31" t="s">
        <v>13</v>
      </c>
      <c r="F114" s="31" t="s">
        <v>12</v>
      </c>
      <c r="G114" s="31" t="s">
        <v>13</v>
      </c>
      <c r="H114" s="35"/>
      <c r="I114" s="60">
        <f t="shared" si="35"/>
        <v>2</v>
      </c>
      <c r="J114" s="60">
        <f t="shared" si="36"/>
        <v>4</v>
      </c>
      <c r="L114" s="55">
        <v>25</v>
      </c>
      <c r="M114" s="39" t="s">
        <v>12</v>
      </c>
      <c r="N114" s="39" t="s">
        <v>12</v>
      </c>
      <c r="O114" s="39" t="s">
        <v>12</v>
      </c>
      <c r="P114" s="31" t="s">
        <v>13</v>
      </c>
      <c r="Q114" s="39" t="s">
        <v>12</v>
      </c>
      <c r="R114" s="39" t="s">
        <v>12</v>
      </c>
      <c r="S114" s="35"/>
      <c r="T114" s="60">
        <f t="shared" si="37"/>
        <v>5</v>
      </c>
      <c r="U114" s="60">
        <f t="shared" si="38"/>
        <v>1</v>
      </c>
      <c r="W114" s="55">
        <v>25</v>
      </c>
      <c r="X114" s="31" t="s">
        <v>13</v>
      </c>
      <c r="Y114" s="31" t="s">
        <v>13</v>
      </c>
      <c r="Z114" s="31" t="s">
        <v>12</v>
      </c>
      <c r="AA114" s="31" t="s">
        <v>13</v>
      </c>
      <c r="AB114" s="31" t="s">
        <v>12</v>
      </c>
      <c r="AC114" s="31" t="s">
        <v>12</v>
      </c>
      <c r="AD114" s="35"/>
      <c r="AE114" s="60">
        <f t="shared" si="39"/>
        <v>3</v>
      </c>
      <c r="AF114" s="60">
        <f t="shared" si="40"/>
        <v>3</v>
      </c>
      <c r="AH114" s="55">
        <v>25</v>
      </c>
      <c r="AI114" s="31" t="s">
        <v>13</v>
      </c>
      <c r="AJ114" s="31" t="s">
        <v>13</v>
      </c>
      <c r="AK114" s="31" t="s">
        <v>12</v>
      </c>
      <c r="AL114" s="31" t="s">
        <v>13</v>
      </c>
      <c r="AM114" s="31" t="s">
        <v>13</v>
      </c>
      <c r="AN114" s="31" t="s">
        <v>12</v>
      </c>
      <c r="AO114" s="35"/>
      <c r="AP114" s="60">
        <f t="shared" si="41"/>
        <v>2</v>
      </c>
      <c r="AQ114" s="60">
        <f t="shared" si="42"/>
        <v>4</v>
      </c>
    </row>
    <row r="115" spans="1:43" x14ac:dyDescent="0.2">
      <c r="A115" s="55">
        <v>26</v>
      </c>
      <c r="B115" s="31" t="s">
        <v>12</v>
      </c>
      <c r="C115" s="31" t="s">
        <v>13</v>
      </c>
      <c r="D115" s="31" t="s">
        <v>12</v>
      </c>
      <c r="E115" s="31" t="s">
        <v>12</v>
      </c>
      <c r="F115" s="31" t="s">
        <v>12</v>
      </c>
      <c r="G115" s="31" t="s">
        <v>12</v>
      </c>
      <c r="H115" s="35"/>
      <c r="I115" s="60">
        <f t="shared" si="35"/>
        <v>5</v>
      </c>
      <c r="J115" s="60">
        <f t="shared" si="36"/>
        <v>1</v>
      </c>
      <c r="L115" s="55">
        <v>26</v>
      </c>
      <c r="M115" s="39" t="s">
        <v>12</v>
      </c>
      <c r="N115" s="39" t="s">
        <v>12</v>
      </c>
      <c r="O115" s="39" t="s">
        <v>12</v>
      </c>
      <c r="P115" s="39" t="s">
        <v>12</v>
      </c>
      <c r="Q115" s="39" t="s">
        <v>12</v>
      </c>
      <c r="R115" s="31" t="s">
        <v>13</v>
      </c>
      <c r="S115" s="35"/>
      <c r="T115" s="60">
        <f t="shared" si="37"/>
        <v>5</v>
      </c>
      <c r="U115" s="60">
        <f t="shared" si="38"/>
        <v>1</v>
      </c>
      <c r="W115" s="55">
        <v>26</v>
      </c>
      <c r="X115" s="31" t="s">
        <v>12</v>
      </c>
      <c r="Y115" s="31" t="s">
        <v>12</v>
      </c>
      <c r="Z115" s="31" t="s">
        <v>12</v>
      </c>
      <c r="AA115" s="31" t="s">
        <v>13</v>
      </c>
      <c r="AB115" s="31" t="s">
        <v>12</v>
      </c>
      <c r="AC115" s="31" t="s">
        <v>12</v>
      </c>
      <c r="AD115" s="35"/>
      <c r="AE115" s="60">
        <f t="shared" si="39"/>
        <v>5</v>
      </c>
      <c r="AF115" s="60">
        <f t="shared" si="40"/>
        <v>1</v>
      </c>
      <c r="AH115" s="55">
        <v>26</v>
      </c>
      <c r="AI115" s="31" t="s">
        <v>12</v>
      </c>
      <c r="AJ115" s="31" t="s">
        <v>12</v>
      </c>
      <c r="AK115" s="31" t="s">
        <v>12</v>
      </c>
      <c r="AL115" s="31" t="s">
        <v>12</v>
      </c>
      <c r="AM115" s="31" t="s">
        <v>12</v>
      </c>
      <c r="AN115" s="31" t="s">
        <v>12</v>
      </c>
      <c r="AO115" s="35"/>
      <c r="AP115" s="60">
        <f t="shared" si="41"/>
        <v>6</v>
      </c>
      <c r="AQ115" s="60">
        <f t="shared" si="42"/>
        <v>0</v>
      </c>
    </row>
    <row r="116" spans="1:43" x14ac:dyDescent="0.2">
      <c r="A116" s="55">
        <v>27</v>
      </c>
      <c r="B116" s="31" t="s">
        <v>12</v>
      </c>
      <c r="C116" s="31" t="s">
        <v>13</v>
      </c>
      <c r="D116" s="31" t="s">
        <v>12</v>
      </c>
      <c r="E116" s="31" t="s">
        <v>13</v>
      </c>
      <c r="F116" s="31" t="s">
        <v>12</v>
      </c>
      <c r="G116" s="31" t="s">
        <v>12</v>
      </c>
      <c r="H116" s="35"/>
      <c r="I116" s="60">
        <f t="shared" si="35"/>
        <v>4</v>
      </c>
      <c r="J116" s="60">
        <f t="shared" si="36"/>
        <v>2</v>
      </c>
      <c r="L116" s="55">
        <v>27</v>
      </c>
      <c r="M116" s="39" t="s">
        <v>12</v>
      </c>
      <c r="N116" s="39" t="s">
        <v>12</v>
      </c>
      <c r="O116" s="39" t="s">
        <v>12</v>
      </c>
      <c r="P116" s="39" t="s">
        <v>12</v>
      </c>
      <c r="Q116" s="39" t="s">
        <v>12</v>
      </c>
      <c r="R116" s="39" t="s">
        <v>12</v>
      </c>
      <c r="S116" s="35"/>
      <c r="T116" s="60">
        <f t="shared" si="37"/>
        <v>6</v>
      </c>
      <c r="U116" s="60">
        <f t="shared" si="38"/>
        <v>0</v>
      </c>
      <c r="W116" s="55">
        <v>27</v>
      </c>
      <c r="X116" s="31" t="s">
        <v>12</v>
      </c>
      <c r="Y116" s="31" t="s">
        <v>12</v>
      </c>
      <c r="Z116" s="31" t="s">
        <v>12</v>
      </c>
      <c r="AA116" s="31" t="s">
        <v>12</v>
      </c>
      <c r="AB116" s="31" t="s">
        <v>12</v>
      </c>
      <c r="AC116" s="31" t="s">
        <v>12</v>
      </c>
      <c r="AD116" s="35"/>
      <c r="AE116" s="60">
        <f t="shared" si="39"/>
        <v>6</v>
      </c>
      <c r="AF116" s="60">
        <f t="shared" si="40"/>
        <v>0</v>
      </c>
      <c r="AH116" s="55">
        <v>27</v>
      </c>
      <c r="AI116" s="31" t="s">
        <v>12</v>
      </c>
      <c r="AJ116" s="31" t="s">
        <v>12</v>
      </c>
      <c r="AK116" s="31" t="s">
        <v>12</v>
      </c>
      <c r="AL116" s="31" t="s">
        <v>12</v>
      </c>
      <c r="AM116" s="31" t="s">
        <v>12</v>
      </c>
      <c r="AN116" s="31" t="s">
        <v>12</v>
      </c>
      <c r="AO116" s="35"/>
      <c r="AP116" s="60">
        <f t="shared" si="41"/>
        <v>6</v>
      </c>
      <c r="AQ116" s="60">
        <f t="shared" si="42"/>
        <v>0</v>
      </c>
    </row>
    <row r="117" spans="1:43" x14ac:dyDescent="0.2">
      <c r="A117" s="55">
        <v>28</v>
      </c>
      <c r="B117" s="31" t="s">
        <v>12</v>
      </c>
      <c r="C117" s="31" t="s">
        <v>12</v>
      </c>
      <c r="D117" s="31" t="s">
        <v>12</v>
      </c>
      <c r="E117" s="31" t="s">
        <v>12</v>
      </c>
      <c r="F117" s="31" t="s">
        <v>12</v>
      </c>
      <c r="G117" s="31" t="s">
        <v>12</v>
      </c>
      <c r="H117" s="35"/>
      <c r="I117" s="60">
        <f t="shared" si="35"/>
        <v>6</v>
      </c>
      <c r="J117" s="60">
        <f t="shared" si="36"/>
        <v>0</v>
      </c>
      <c r="L117" s="55">
        <v>28</v>
      </c>
      <c r="M117" s="39" t="s">
        <v>12</v>
      </c>
      <c r="N117" s="39" t="s">
        <v>12</v>
      </c>
      <c r="O117" s="39" t="s">
        <v>12</v>
      </c>
      <c r="P117" s="39" t="s">
        <v>12</v>
      </c>
      <c r="Q117" s="39" t="s">
        <v>12</v>
      </c>
      <c r="R117" s="39" t="s">
        <v>12</v>
      </c>
      <c r="S117" s="35"/>
      <c r="T117" s="60">
        <f t="shared" si="37"/>
        <v>6</v>
      </c>
      <c r="U117" s="60">
        <f t="shared" si="38"/>
        <v>0</v>
      </c>
      <c r="W117" s="55">
        <v>28</v>
      </c>
      <c r="X117" s="31" t="s">
        <v>12</v>
      </c>
      <c r="Y117" s="31" t="s">
        <v>12</v>
      </c>
      <c r="Z117" s="31" t="s">
        <v>12</v>
      </c>
      <c r="AA117" s="31" t="s">
        <v>12</v>
      </c>
      <c r="AB117" s="31" t="s">
        <v>12</v>
      </c>
      <c r="AC117" s="31" t="s">
        <v>12</v>
      </c>
      <c r="AD117" s="35"/>
      <c r="AE117" s="60">
        <f t="shared" si="39"/>
        <v>6</v>
      </c>
      <c r="AF117" s="60">
        <f t="shared" si="40"/>
        <v>0</v>
      </c>
      <c r="AH117" s="55">
        <v>28</v>
      </c>
      <c r="AI117" s="31" t="s">
        <v>12</v>
      </c>
      <c r="AJ117" s="31" t="s">
        <v>12</v>
      </c>
      <c r="AK117" s="31" t="s">
        <v>12</v>
      </c>
      <c r="AL117" s="31" t="s">
        <v>12</v>
      </c>
      <c r="AM117" s="31" t="s">
        <v>12</v>
      </c>
      <c r="AN117" s="31" t="s">
        <v>12</v>
      </c>
      <c r="AO117" s="35"/>
      <c r="AP117" s="60">
        <f t="shared" si="41"/>
        <v>6</v>
      </c>
      <c r="AQ117" s="60">
        <f t="shared" si="42"/>
        <v>0</v>
      </c>
    </row>
    <row r="118" spans="1:43" x14ac:dyDescent="0.2">
      <c r="A118" s="55">
        <v>29</v>
      </c>
      <c r="B118" s="31" t="s">
        <v>12</v>
      </c>
      <c r="C118" s="31" t="s">
        <v>12</v>
      </c>
      <c r="D118" s="31" t="s">
        <v>12</v>
      </c>
      <c r="E118" s="31" t="s">
        <v>13</v>
      </c>
      <c r="F118" s="31" t="s">
        <v>12</v>
      </c>
      <c r="G118" s="31" t="s">
        <v>12</v>
      </c>
      <c r="H118" s="35"/>
      <c r="I118" s="60">
        <f t="shared" si="35"/>
        <v>5</v>
      </c>
      <c r="J118" s="60">
        <f t="shared" si="36"/>
        <v>1</v>
      </c>
      <c r="L118" s="55">
        <v>29</v>
      </c>
      <c r="M118" s="39" t="s">
        <v>12</v>
      </c>
      <c r="N118" s="39" t="s">
        <v>12</v>
      </c>
      <c r="O118" s="39" t="s">
        <v>12</v>
      </c>
      <c r="P118" s="39" t="s">
        <v>12</v>
      </c>
      <c r="Q118" s="39" t="s">
        <v>12</v>
      </c>
      <c r="R118" s="39" t="s">
        <v>12</v>
      </c>
      <c r="S118" s="35"/>
      <c r="T118" s="60">
        <f t="shared" si="37"/>
        <v>6</v>
      </c>
      <c r="U118" s="60">
        <f t="shared" si="38"/>
        <v>0</v>
      </c>
      <c r="W118" s="55">
        <v>29</v>
      </c>
      <c r="X118" s="31" t="s">
        <v>12</v>
      </c>
      <c r="Y118" s="31" t="s">
        <v>12</v>
      </c>
      <c r="Z118" s="31" t="s">
        <v>12</v>
      </c>
      <c r="AA118" s="31" t="s">
        <v>12</v>
      </c>
      <c r="AB118" s="31" t="s">
        <v>12</v>
      </c>
      <c r="AC118" s="31" t="s">
        <v>12</v>
      </c>
      <c r="AD118" s="35"/>
      <c r="AE118" s="60">
        <f t="shared" si="39"/>
        <v>6</v>
      </c>
      <c r="AF118" s="60">
        <f t="shared" si="40"/>
        <v>0</v>
      </c>
      <c r="AH118" s="55">
        <v>29</v>
      </c>
      <c r="AI118" s="31" t="s">
        <v>12</v>
      </c>
      <c r="AJ118" s="31" t="s">
        <v>12</v>
      </c>
      <c r="AK118" s="31" t="s">
        <v>13</v>
      </c>
      <c r="AL118" s="31" t="s">
        <v>12</v>
      </c>
      <c r="AM118" s="31" t="s">
        <v>12</v>
      </c>
      <c r="AN118" s="31" t="s">
        <v>12</v>
      </c>
      <c r="AO118" s="35"/>
      <c r="AP118" s="60">
        <f t="shared" si="41"/>
        <v>5</v>
      </c>
      <c r="AQ118" s="60">
        <f t="shared" si="42"/>
        <v>1</v>
      </c>
    </row>
    <row r="119" spans="1:43" ht="13.5" thickBot="1" x14ac:dyDescent="0.25">
      <c r="A119" s="56">
        <v>30</v>
      </c>
      <c r="B119" s="32" t="s">
        <v>13</v>
      </c>
      <c r="C119" s="32" t="s">
        <v>13</v>
      </c>
      <c r="D119" s="32" t="s">
        <v>13</v>
      </c>
      <c r="E119" s="32" t="s">
        <v>13</v>
      </c>
      <c r="F119" s="32" t="s">
        <v>12</v>
      </c>
      <c r="G119" s="32" t="s">
        <v>13</v>
      </c>
      <c r="H119" s="36"/>
      <c r="I119" s="60">
        <f t="shared" si="35"/>
        <v>1</v>
      </c>
      <c r="J119" s="60">
        <f t="shared" si="36"/>
        <v>5</v>
      </c>
      <c r="L119" s="56">
        <v>30</v>
      </c>
      <c r="M119" s="32" t="s">
        <v>12</v>
      </c>
      <c r="N119" s="32" t="s">
        <v>12</v>
      </c>
      <c r="O119" s="32" t="s">
        <v>12</v>
      </c>
      <c r="P119" s="32" t="s">
        <v>12</v>
      </c>
      <c r="Q119" s="32" t="s">
        <v>12</v>
      </c>
      <c r="R119" s="32" t="s">
        <v>13</v>
      </c>
      <c r="S119" s="36"/>
      <c r="T119" s="60">
        <f t="shared" si="37"/>
        <v>5</v>
      </c>
      <c r="U119" s="60">
        <f t="shared" si="38"/>
        <v>1</v>
      </c>
      <c r="W119" s="56">
        <v>30</v>
      </c>
      <c r="X119" s="32" t="s">
        <v>12</v>
      </c>
      <c r="Y119" s="32" t="s">
        <v>12</v>
      </c>
      <c r="Z119" s="32" t="s">
        <v>12</v>
      </c>
      <c r="AA119" s="32" t="s">
        <v>12</v>
      </c>
      <c r="AB119" s="32" t="s">
        <v>12</v>
      </c>
      <c r="AC119" s="32" t="s">
        <v>13</v>
      </c>
      <c r="AD119" s="36"/>
      <c r="AE119" s="60">
        <f t="shared" si="39"/>
        <v>5</v>
      </c>
      <c r="AF119" s="60">
        <f t="shared" si="40"/>
        <v>1</v>
      </c>
      <c r="AH119" s="56">
        <v>30</v>
      </c>
      <c r="AI119" s="32" t="s">
        <v>12</v>
      </c>
      <c r="AJ119" s="32" t="s">
        <v>13</v>
      </c>
      <c r="AK119" s="32" t="s">
        <v>12</v>
      </c>
      <c r="AL119" s="32" t="s">
        <v>12</v>
      </c>
      <c r="AM119" s="32" t="s">
        <v>12</v>
      </c>
      <c r="AN119" s="32" t="s">
        <v>13</v>
      </c>
      <c r="AO119" s="36"/>
      <c r="AP119" s="60">
        <f t="shared" si="41"/>
        <v>4</v>
      </c>
      <c r="AQ119" s="60">
        <f t="shared" si="42"/>
        <v>2</v>
      </c>
    </row>
    <row r="120" spans="1:43" x14ac:dyDescent="0.2">
      <c r="A120" s="57" t="s">
        <v>14</v>
      </c>
      <c r="B120" s="58">
        <f>COUNTIF(B90:B119,$B$122)</f>
        <v>26</v>
      </c>
      <c r="C120" s="58">
        <f t="shared" ref="C120:G120" si="43">COUNTIF(C90:C119,$B$122)</f>
        <v>15</v>
      </c>
      <c r="D120" s="58">
        <f t="shared" si="43"/>
        <v>26</v>
      </c>
      <c r="E120" s="58">
        <f t="shared" si="43"/>
        <v>17</v>
      </c>
      <c r="F120" s="58">
        <f t="shared" si="43"/>
        <v>23</v>
      </c>
      <c r="G120" s="58">
        <f t="shared" si="43"/>
        <v>21</v>
      </c>
      <c r="H120" s="37"/>
      <c r="I120" s="1"/>
      <c r="J120" s="1"/>
      <c r="L120" s="57" t="s">
        <v>14</v>
      </c>
      <c r="M120" s="58">
        <f>COUNTIF(M90:M119,$M$122)</f>
        <v>27</v>
      </c>
      <c r="N120" s="58">
        <f t="shared" ref="N120:R120" si="44">COUNTIF(N90:N119,$M$122)</f>
        <v>27</v>
      </c>
      <c r="O120" s="58">
        <f t="shared" si="44"/>
        <v>27</v>
      </c>
      <c r="P120" s="58">
        <f t="shared" si="44"/>
        <v>25</v>
      </c>
      <c r="Q120" s="58">
        <f t="shared" si="44"/>
        <v>28</v>
      </c>
      <c r="R120" s="58">
        <f t="shared" si="44"/>
        <v>25</v>
      </c>
      <c r="S120" s="37"/>
      <c r="T120" s="1"/>
      <c r="U120" s="1"/>
      <c r="W120" s="57" t="s">
        <v>14</v>
      </c>
      <c r="X120" s="58">
        <f>COUNTIF(X90:X119,$X$122)</f>
        <v>28</v>
      </c>
      <c r="Y120" s="58">
        <f t="shared" ref="Y120:AC120" si="45">COUNTIF(Y90:Y119,$X$122)</f>
        <v>26</v>
      </c>
      <c r="Z120" s="58">
        <f t="shared" si="45"/>
        <v>30</v>
      </c>
      <c r="AA120" s="58">
        <f t="shared" si="45"/>
        <v>20</v>
      </c>
      <c r="AB120" s="58">
        <f t="shared" si="45"/>
        <v>29</v>
      </c>
      <c r="AC120" s="58">
        <f t="shared" si="45"/>
        <v>27</v>
      </c>
      <c r="AD120" s="37"/>
      <c r="AE120" s="1"/>
      <c r="AF120" s="1"/>
      <c r="AH120" s="57" t="s">
        <v>14</v>
      </c>
      <c r="AI120" s="58">
        <f>COUNTIF(AI90:AI119,$AI$122)</f>
        <v>26</v>
      </c>
      <c r="AJ120" s="58">
        <f t="shared" ref="AJ120:AN120" si="46">COUNTIF(AJ90:AJ119,$AI$122)</f>
        <v>21</v>
      </c>
      <c r="AK120" s="58">
        <f t="shared" si="46"/>
        <v>29</v>
      </c>
      <c r="AL120" s="58">
        <f t="shared" si="46"/>
        <v>23</v>
      </c>
      <c r="AM120" s="58">
        <f t="shared" si="46"/>
        <v>27</v>
      </c>
      <c r="AN120" s="58">
        <f t="shared" si="46"/>
        <v>27</v>
      </c>
      <c r="AO120" s="37"/>
      <c r="AP120" s="1"/>
      <c r="AQ120" s="1"/>
    </row>
    <row r="121" spans="1:43" ht="13.5" thickBot="1" x14ac:dyDescent="0.25">
      <c r="A121" s="40" t="s">
        <v>15</v>
      </c>
      <c r="B121" s="33">
        <f>COUNTIF(B90:B119,$B$123)</f>
        <v>4</v>
      </c>
      <c r="C121" s="33">
        <f t="shared" ref="C121:G121" si="47">COUNTIF(C90:C119,$B$123)</f>
        <v>15</v>
      </c>
      <c r="D121" s="33">
        <f t="shared" si="47"/>
        <v>4</v>
      </c>
      <c r="E121" s="33">
        <f t="shared" si="47"/>
        <v>13</v>
      </c>
      <c r="F121" s="33">
        <f t="shared" si="47"/>
        <v>7</v>
      </c>
      <c r="G121" s="33">
        <f t="shared" si="47"/>
        <v>9</v>
      </c>
      <c r="H121" s="38"/>
      <c r="I121" s="29">
        <f>SUM(B121:G121)</f>
        <v>52</v>
      </c>
      <c r="J121" s="1"/>
      <c r="L121" s="40" t="s">
        <v>15</v>
      </c>
      <c r="M121" s="33">
        <f>COUNTIF(M90:M119,$M$123)</f>
        <v>3</v>
      </c>
      <c r="N121" s="33">
        <f t="shared" ref="N121:R121" si="48">COUNTIF(N90:N119,$M$123)</f>
        <v>3</v>
      </c>
      <c r="O121" s="33">
        <f t="shared" si="48"/>
        <v>3</v>
      </c>
      <c r="P121" s="33">
        <f t="shared" si="48"/>
        <v>5</v>
      </c>
      <c r="Q121" s="33">
        <f t="shared" si="48"/>
        <v>2</v>
      </c>
      <c r="R121" s="33">
        <f t="shared" si="48"/>
        <v>5</v>
      </c>
      <c r="S121" s="38"/>
      <c r="T121" s="29">
        <f>SUM(M121:R121)</f>
        <v>21</v>
      </c>
      <c r="U121" s="1"/>
      <c r="W121" s="40" t="s">
        <v>15</v>
      </c>
      <c r="X121" s="33">
        <f>COUNTIF(X90:X119,$X$123)</f>
        <v>2</v>
      </c>
      <c r="Y121" s="33">
        <f t="shared" ref="Y121:AC121" si="49">COUNTIF(Y90:Y119,$X$123)</f>
        <v>4</v>
      </c>
      <c r="Z121" s="33">
        <f t="shared" si="49"/>
        <v>0</v>
      </c>
      <c r="AA121" s="33">
        <f t="shared" si="49"/>
        <v>10</v>
      </c>
      <c r="AB121" s="33">
        <f t="shared" si="49"/>
        <v>1</v>
      </c>
      <c r="AC121" s="33">
        <f t="shared" si="49"/>
        <v>3</v>
      </c>
      <c r="AD121" s="38"/>
      <c r="AE121" s="29">
        <f>SUM(X121:AC121)</f>
        <v>20</v>
      </c>
      <c r="AF121" s="1"/>
      <c r="AH121" s="40" t="s">
        <v>15</v>
      </c>
      <c r="AI121" s="33">
        <f>COUNTIF(AI90:AI119,$AI$123)</f>
        <v>4</v>
      </c>
      <c r="AJ121" s="33">
        <f t="shared" ref="AJ121:AN121" si="50">COUNTIF(AJ90:AJ119,$AI$123)</f>
        <v>9</v>
      </c>
      <c r="AK121" s="33">
        <f t="shared" si="50"/>
        <v>1</v>
      </c>
      <c r="AL121" s="33">
        <f t="shared" si="50"/>
        <v>7</v>
      </c>
      <c r="AM121" s="33">
        <f t="shared" si="50"/>
        <v>3</v>
      </c>
      <c r="AN121" s="33">
        <f t="shared" si="50"/>
        <v>3</v>
      </c>
      <c r="AO121" s="38"/>
      <c r="AP121" s="29">
        <f>SUM(AI121:AN121)</f>
        <v>27</v>
      </c>
      <c r="AQ121" s="1"/>
    </row>
    <row r="122" spans="1:43" x14ac:dyDescent="0.2">
      <c r="A122" s="52" t="s">
        <v>61</v>
      </c>
      <c r="B122" s="53" t="s">
        <v>12</v>
      </c>
      <c r="C122" s="1"/>
      <c r="D122" s="1"/>
      <c r="E122" s="1"/>
      <c r="F122" s="1"/>
      <c r="G122" s="1"/>
      <c r="H122" s="1"/>
      <c r="I122" s="1"/>
      <c r="J122" s="1"/>
      <c r="L122" s="52" t="s">
        <v>61</v>
      </c>
      <c r="M122" s="53" t="s">
        <v>12</v>
      </c>
      <c r="N122" s="1"/>
      <c r="P122" s="1"/>
      <c r="Q122" s="1"/>
      <c r="R122" s="1"/>
      <c r="S122" s="1"/>
      <c r="T122" s="1"/>
      <c r="U122" s="1"/>
      <c r="W122" s="52" t="s">
        <v>61</v>
      </c>
      <c r="X122" s="53" t="s">
        <v>12</v>
      </c>
      <c r="Y122" s="1"/>
      <c r="AA122" s="1"/>
      <c r="AB122" s="1"/>
      <c r="AC122" s="1"/>
      <c r="AD122" s="1"/>
      <c r="AE122" s="1"/>
      <c r="AF122" s="1"/>
      <c r="AH122" s="52" t="s">
        <v>61</v>
      </c>
      <c r="AI122" s="53" t="s">
        <v>12</v>
      </c>
      <c r="AJ122" s="1"/>
      <c r="AL122" s="1"/>
      <c r="AM122" s="1"/>
      <c r="AN122" s="1"/>
      <c r="AO122" s="1"/>
      <c r="AP122" s="1"/>
      <c r="AQ122" s="1"/>
    </row>
    <row r="123" spans="1:43" x14ac:dyDescent="0.2">
      <c r="A123" s="52" t="s">
        <v>62</v>
      </c>
      <c r="B123" s="53" t="s">
        <v>13</v>
      </c>
      <c r="C123" s="41" t="s">
        <v>63</v>
      </c>
      <c r="D123" s="1"/>
      <c r="E123" s="1"/>
      <c r="F123" s="1"/>
      <c r="G123" s="1"/>
      <c r="H123" s="1"/>
      <c r="I123" s="1"/>
      <c r="J123" s="1"/>
      <c r="L123" s="52" t="s">
        <v>62</v>
      </c>
      <c r="M123" s="53" t="s">
        <v>13</v>
      </c>
      <c r="N123" s="41" t="s">
        <v>63</v>
      </c>
      <c r="P123" s="1"/>
      <c r="Q123" s="1"/>
      <c r="R123" s="1"/>
      <c r="S123" s="1"/>
      <c r="T123" s="1"/>
      <c r="U123" s="1"/>
      <c r="W123" s="52" t="s">
        <v>62</v>
      </c>
      <c r="X123" s="53" t="s">
        <v>13</v>
      </c>
      <c r="Y123" s="41" t="s">
        <v>63</v>
      </c>
      <c r="AA123" s="1"/>
      <c r="AB123" s="1"/>
      <c r="AC123" s="1"/>
      <c r="AD123" s="1"/>
      <c r="AE123" s="1"/>
      <c r="AF123" s="1"/>
      <c r="AH123" s="52" t="s">
        <v>62</v>
      </c>
      <c r="AI123" s="53" t="s">
        <v>13</v>
      </c>
      <c r="AJ123" s="41" t="s">
        <v>63</v>
      </c>
      <c r="AL123" s="1"/>
      <c r="AM123" s="1"/>
      <c r="AN123" s="1"/>
      <c r="AO123" s="1"/>
      <c r="AP123" s="1"/>
      <c r="AQ123" s="1"/>
    </row>
    <row r="124" spans="1:43" x14ac:dyDescent="0.2">
      <c r="AB124" s="64"/>
    </row>
    <row r="125" spans="1:43" x14ac:dyDescent="0.2">
      <c r="B125" s="433" t="s">
        <v>66</v>
      </c>
      <c r="C125" s="434"/>
      <c r="D125" s="434"/>
      <c r="E125" s="435"/>
      <c r="F125" s="435"/>
      <c r="M125" s="433" t="s">
        <v>66</v>
      </c>
      <c r="N125" s="434"/>
      <c r="O125" s="434"/>
      <c r="P125" s="435"/>
      <c r="Q125" s="435"/>
      <c r="X125" s="433" t="s">
        <v>66</v>
      </c>
      <c r="Y125" s="434"/>
      <c r="Z125" s="434"/>
      <c r="AA125" s="435"/>
      <c r="AB125" s="435"/>
      <c r="AI125" s="433" t="s">
        <v>66</v>
      </c>
      <c r="AJ125" s="434"/>
      <c r="AK125" s="434"/>
      <c r="AL125" s="435"/>
      <c r="AM125" s="435"/>
    </row>
    <row r="126" spans="1:43" ht="13.5" thickBot="1" x14ac:dyDescent="0.25">
      <c r="Y126" s="64"/>
      <c r="AI126" s="64"/>
    </row>
    <row r="127" spans="1:43" ht="13.5" thickBot="1" x14ac:dyDescent="0.25">
      <c r="B127" s="413" t="s">
        <v>16</v>
      </c>
      <c r="C127" s="414"/>
      <c r="D127" s="414"/>
      <c r="E127" s="414"/>
      <c r="F127" s="414"/>
      <c r="G127" s="414"/>
      <c r="H127" s="415"/>
      <c r="I127" s="411">
        <f>I162</f>
        <v>21</v>
      </c>
      <c r="J127" s="1"/>
      <c r="M127" s="413" t="s">
        <v>16</v>
      </c>
      <c r="N127" s="414"/>
      <c r="O127" s="414"/>
      <c r="P127" s="414"/>
      <c r="Q127" s="414"/>
      <c r="R127" s="414"/>
      <c r="S127" s="415"/>
      <c r="T127" s="411">
        <f>T162</f>
        <v>23</v>
      </c>
      <c r="U127" s="1"/>
      <c r="X127" s="413" t="s">
        <v>16</v>
      </c>
      <c r="Y127" s="414"/>
      <c r="Z127" s="414"/>
      <c r="AA127" s="414"/>
      <c r="AB127" s="414"/>
      <c r="AC127" s="414"/>
      <c r="AD127" s="415"/>
      <c r="AE127" s="411">
        <f>AE162</f>
        <v>0</v>
      </c>
      <c r="AF127" s="1"/>
      <c r="AI127" s="413" t="s">
        <v>16</v>
      </c>
      <c r="AJ127" s="414"/>
      <c r="AK127" s="414"/>
      <c r="AL127" s="414"/>
      <c r="AM127" s="414"/>
      <c r="AN127" s="414"/>
      <c r="AO127" s="415"/>
      <c r="AP127" s="411">
        <f>AP162</f>
        <v>0</v>
      </c>
      <c r="AQ127" s="1"/>
    </row>
    <row r="128" spans="1:43" ht="13.5" thickBot="1" x14ac:dyDescent="0.25">
      <c r="B128" s="334" t="str">
        <f>'Team Master Sheet'!$B$87</f>
        <v>Tata Chemicals</v>
      </c>
      <c r="C128" s="426"/>
      <c r="D128" s="426"/>
      <c r="E128" s="426"/>
      <c r="F128" s="426"/>
      <c r="G128" s="426"/>
      <c r="H128" s="415"/>
      <c r="I128" s="412"/>
      <c r="J128" s="1"/>
      <c r="M128" s="427" t="str">
        <f>'Team Master Sheet'!$E$87</f>
        <v>Nyrstar</v>
      </c>
      <c r="N128" s="428"/>
      <c r="O128" s="428"/>
      <c r="P128" s="428"/>
      <c r="Q128" s="428"/>
      <c r="R128" s="428"/>
      <c r="S128" s="415"/>
      <c r="T128" s="412"/>
      <c r="U128" s="1"/>
      <c r="X128" s="427" t="str">
        <f>'Team Master Sheet'!$H$87</f>
        <v>NWP Waste Isloation Pilot Plant</v>
      </c>
      <c r="Y128" s="428"/>
      <c r="Z128" s="428"/>
      <c r="AA128" s="428"/>
      <c r="AB128" s="428"/>
      <c r="AC128" s="428"/>
      <c r="AD128" s="415"/>
      <c r="AE128" s="412"/>
      <c r="AF128" s="1"/>
      <c r="AI128" s="427" t="str">
        <f>'Team Master Sheet'!$K$87</f>
        <v>Newmont Gold Corp.</v>
      </c>
      <c r="AJ128" s="428"/>
      <c r="AK128" s="428"/>
      <c r="AL128" s="428"/>
      <c r="AM128" s="428"/>
      <c r="AN128" s="428"/>
      <c r="AO128" s="415"/>
      <c r="AP128" s="412"/>
      <c r="AQ128" s="1"/>
    </row>
    <row r="129" spans="1:43" ht="13.5" thickBot="1" x14ac:dyDescent="0.25">
      <c r="A129" s="422" t="s">
        <v>17</v>
      </c>
      <c r="B129" s="424" t="str">
        <f>'Team Master Sheet'!B93</f>
        <v>Curt Cooley</v>
      </c>
      <c r="C129" s="416" t="str">
        <f>'Team Master Sheet'!B94</f>
        <v>Kale Pitt</v>
      </c>
      <c r="D129" s="416" t="str">
        <f>'Team Master Sheet'!B95</f>
        <v>Chris Commerer</v>
      </c>
      <c r="E129" s="416" t="str">
        <f>'Team Master Sheet'!B96</f>
        <v>Jon Tysver</v>
      </c>
      <c r="F129" s="416" t="str">
        <f>'Team Master Sheet'!B97</f>
        <v>Cody Brady</v>
      </c>
      <c r="G129" s="418" t="str">
        <f>'Team Master Sheet'!B98</f>
        <v>Cody Ungaro</v>
      </c>
      <c r="H129" s="420" t="str">
        <f>'Team Master Sheet'!B99</f>
        <v>Caleb Piper</v>
      </c>
      <c r="I129" s="1"/>
      <c r="J129" s="1"/>
      <c r="L129" s="409" t="s">
        <v>17</v>
      </c>
      <c r="M129" s="405" t="str">
        <f>'Team Master Sheet'!E93</f>
        <v>Wayne Vineyard</v>
      </c>
      <c r="N129" s="405" t="str">
        <f>'Team Master Sheet'!E94</f>
        <v>Adam Whittaker</v>
      </c>
      <c r="O129" s="405" t="str">
        <f>'Team Master Sheet'!E95</f>
        <v>Zach Noe</v>
      </c>
      <c r="P129" s="405" t="str">
        <f>'Team Master Sheet'!E96</f>
        <v>Philip May</v>
      </c>
      <c r="Q129" s="405" t="str">
        <f>'Team Master Sheet'!E97</f>
        <v>Michael Robb</v>
      </c>
      <c r="R129" s="405" t="str">
        <f>'Team Master Sheet'!E98</f>
        <v>Evan Gulling</v>
      </c>
      <c r="S129" s="407" t="str">
        <f>'Team Master Sheet'!E99</f>
        <v>Anthony Calk</v>
      </c>
      <c r="T129" s="1"/>
      <c r="U129" s="1"/>
      <c r="W129" s="409" t="s">
        <v>17</v>
      </c>
      <c r="X129" s="405" t="str">
        <f>'Team Master Sheet'!E93</f>
        <v>Wayne Vineyard</v>
      </c>
      <c r="Y129" s="405" t="str">
        <f>'Team Master Sheet'!E94</f>
        <v>Adam Whittaker</v>
      </c>
      <c r="Z129" s="405" t="str">
        <f>'Team Master Sheet'!E95</f>
        <v>Zach Noe</v>
      </c>
      <c r="AA129" s="405" t="str">
        <f>'Team Master Sheet'!E96</f>
        <v>Philip May</v>
      </c>
      <c r="AB129" s="405" t="str">
        <f>'Team Master Sheet'!E97</f>
        <v>Michael Robb</v>
      </c>
      <c r="AC129" s="405" t="str">
        <f>'Team Master Sheet'!E98</f>
        <v>Evan Gulling</v>
      </c>
      <c r="AD129" s="407" t="str">
        <f>'Team Master Sheet'!E99</f>
        <v>Anthony Calk</v>
      </c>
      <c r="AE129" s="1"/>
      <c r="AF129" s="1"/>
      <c r="AH129" s="409" t="s">
        <v>17</v>
      </c>
      <c r="AI129" s="405">
        <f>'Team Master Sheet'!K93</f>
        <v>0</v>
      </c>
      <c r="AJ129" s="405">
        <f>'Team Master Sheet'!K94</f>
        <v>0</v>
      </c>
      <c r="AK129" s="405">
        <f>'Team Master Sheet'!K95</f>
        <v>0</v>
      </c>
      <c r="AL129" s="405">
        <f>'Team Master Sheet'!K96</f>
        <v>0</v>
      </c>
      <c r="AM129" s="405">
        <f>'Team Master Sheet'!K97</f>
        <v>0</v>
      </c>
      <c r="AN129" s="405">
        <f>'Team Master Sheet'!K98</f>
        <v>0</v>
      </c>
      <c r="AO129" s="407">
        <f>'Team Master Sheet'!K99</f>
        <v>0</v>
      </c>
      <c r="AP129" s="1"/>
      <c r="AQ129" s="1"/>
    </row>
    <row r="130" spans="1:43" ht="13.5" thickBot="1" x14ac:dyDescent="0.25">
      <c r="A130" s="423"/>
      <c r="B130" s="425"/>
      <c r="C130" s="417"/>
      <c r="D130" s="417"/>
      <c r="E130" s="417"/>
      <c r="F130" s="417"/>
      <c r="G130" s="419"/>
      <c r="H130" s="421"/>
      <c r="I130" s="59" t="s">
        <v>10</v>
      </c>
      <c r="J130" s="59" t="s">
        <v>11</v>
      </c>
      <c r="L130" s="410"/>
      <c r="M130" s="406"/>
      <c r="N130" s="406"/>
      <c r="O130" s="406"/>
      <c r="P130" s="406"/>
      <c r="Q130" s="406"/>
      <c r="R130" s="406"/>
      <c r="S130" s="408"/>
      <c r="T130" s="59" t="s">
        <v>10</v>
      </c>
      <c r="U130" s="59" t="s">
        <v>11</v>
      </c>
      <c r="W130" s="410"/>
      <c r="X130" s="406"/>
      <c r="Y130" s="406"/>
      <c r="Z130" s="406"/>
      <c r="AA130" s="406"/>
      <c r="AB130" s="406"/>
      <c r="AC130" s="406"/>
      <c r="AD130" s="408"/>
      <c r="AE130" s="59" t="s">
        <v>10</v>
      </c>
      <c r="AF130" s="59" t="s">
        <v>11</v>
      </c>
      <c r="AH130" s="410"/>
      <c r="AI130" s="406"/>
      <c r="AJ130" s="406"/>
      <c r="AK130" s="406"/>
      <c r="AL130" s="406"/>
      <c r="AM130" s="406"/>
      <c r="AN130" s="406"/>
      <c r="AO130" s="408"/>
      <c r="AP130" s="59" t="s">
        <v>10</v>
      </c>
      <c r="AQ130" s="59" t="s">
        <v>11</v>
      </c>
    </row>
    <row r="131" spans="1:43" x14ac:dyDescent="0.2">
      <c r="A131" s="54">
        <v>1</v>
      </c>
      <c r="B131" s="30" t="s">
        <v>12</v>
      </c>
      <c r="C131" s="31" t="s">
        <v>12</v>
      </c>
      <c r="D131" s="31" t="s">
        <v>12</v>
      </c>
      <c r="E131" s="31" t="s">
        <v>12</v>
      </c>
      <c r="F131" s="31" t="s">
        <v>12</v>
      </c>
      <c r="G131" s="30" t="s">
        <v>12</v>
      </c>
      <c r="H131" s="34"/>
      <c r="I131" s="60">
        <f>COUNTIF(B131:G131,$B$163)</f>
        <v>6</v>
      </c>
      <c r="J131" s="60">
        <f>COUNTIF(B131:G131,$B$164)</f>
        <v>0</v>
      </c>
      <c r="L131" s="54">
        <v>1</v>
      </c>
      <c r="M131" s="39" t="s">
        <v>13</v>
      </c>
      <c r="N131" s="39" t="s">
        <v>13</v>
      </c>
      <c r="O131" s="31" t="s">
        <v>12</v>
      </c>
      <c r="P131" s="39" t="s">
        <v>12</v>
      </c>
      <c r="Q131" s="31" t="s">
        <v>12</v>
      </c>
      <c r="R131" s="39" t="s">
        <v>13</v>
      </c>
      <c r="S131" s="34"/>
      <c r="T131" s="60">
        <f>COUNTIF(M131:R131,$M$163)</f>
        <v>3</v>
      </c>
      <c r="U131" s="60">
        <f>COUNTIF(M131:R131,$M$164)</f>
        <v>3</v>
      </c>
      <c r="W131" s="54">
        <v>1</v>
      </c>
      <c r="X131" s="39"/>
      <c r="Y131" s="39"/>
      <c r="Z131" s="39"/>
      <c r="AA131" s="39"/>
      <c r="AB131" s="39"/>
      <c r="AC131" s="39"/>
      <c r="AD131" s="34"/>
      <c r="AE131" s="60">
        <f>COUNTIF(X131:AC131,$X$163)</f>
        <v>0</v>
      </c>
      <c r="AF131" s="60">
        <f>COUNTIF(X131:AC131,$X$164)</f>
        <v>0</v>
      </c>
      <c r="AH131" s="54">
        <v>1</v>
      </c>
      <c r="AI131" s="39"/>
      <c r="AJ131" s="39"/>
      <c r="AK131" s="39"/>
      <c r="AL131" s="39"/>
      <c r="AM131" s="39"/>
      <c r="AN131" s="39"/>
      <c r="AO131" s="34"/>
      <c r="AP131" s="60">
        <f>COUNTIF(AI131:AN131,$AI$163)</f>
        <v>0</v>
      </c>
      <c r="AQ131" s="60">
        <f>COUNTIF(AI131:AN131,$AI$164)</f>
        <v>0</v>
      </c>
    </row>
    <row r="132" spans="1:43" x14ac:dyDescent="0.2">
      <c r="A132" s="55">
        <v>2</v>
      </c>
      <c r="B132" s="31" t="s">
        <v>13</v>
      </c>
      <c r="C132" s="31" t="s">
        <v>12</v>
      </c>
      <c r="D132" s="31" t="s">
        <v>13</v>
      </c>
      <c r="E132" s="31" t="s">
        <v>12</v>
      </c>
      <c r="F132" s="31" t="s">
        <v>12</v>
      </c>
      <c r="G132" s="31" t="s">
        <v>13</v>
      </c>
      <c r="H132" s="35"/>
      <c r="I132" s="60">
        <f t="shared" ref="I132:I160" si="51">COUNTIF(B132:G132,$B$163)</f>
        <v>3</v>
      </c>
      <c r="J132" s="60">
        <f t="shared" ref="J132:J160" si="52">COUNTIF(B132:G132,$B$164)</f>
        <v>3</v>
      </c>
      <c r="L132" s="55">
        <v>2</v>
      </c>
      <c r="M132" s="31" t="s">
        <v>12</v>
      </c>
      <c r="N132" s="31" t="s">
        <v>13</v>
      </c>
      <c r="O132" s="31" t="s">
        <v>12</v>
      </c>
      <c r="P132" s="31" t="s">
        <v>13</v>
      </c>
      <c r="Q132" s="31" t="s">
        <v>12</v>
      </c>
      <c r="R132" s="31" t="s">
        <v>12</v>
      </c>
      <c r="S132" s="35"/>
      <c r="T132" s="60">
        <f t="shared" ref="T132:T160" si="53">COUNTIF(M132:R132,$M$163)</f>
        <v>4</v>
      </c>
      <c r="U132" s="60">
        <f t="shared" ref="U132:U160" si="54">COUNTIF(M132:R132,$M$164)</f>
        <v>2</v>
      </c>
      <c r="W132" s="55">
        <v>2</v>
      </c>
      <c r="X132" s="31"/>
      <c r="Y132" s="31"/>
      <c r="Z132" s="31"/>
      <c r="AA132" s="31"/>
      <c r="AB132" s="31"/>
      <c r="AC132" s="31"/>
      <c r="AD132" s="35"/>
      <c r="AE132" s="60">
        <f t="shared" ref="AE132:AE160" si="55">COUNTIF(X132:AC132,$X$163)</f>
        <v>0</v>
      </c>
      <c r="AF132" s="60">
        <f t="shared" ref="AF132:AF160" si="56">COUNTIF(X132:AC132,$X$164)</f>
        <v>0</v>
      </c>
      <c r="AH132" s="55">
        <v>2</v>
      </c>
      <c r="AI132" s="31"/>
      <c r="AJ132" s="31"/>
      <c r="AK132" s="31"/>
      <c r="AL132" s="31"/>
      <c r="AM132" s="31"/>
      <c r="AN132" s="31"/>
      <c r="AO132" s="35"/>
      <c r="AP132" s="60">
        <f t="shared" ref="AP132:AP160" si="57">COUNTIF(AI132:AN132,$AI$163)</f>
        <v>0</v>
      </c>
      <c r="AQ132" s="60">
        <f t="shared" ref="AQ132:AQ160" si="58">COUNTIF(AI132:AN132,$AI$164)</f>
        <v>0</v>
      </c>
    </row>
    <row r="133" spans="1:43" x14ac:dyDescent="0.2">
      <c r="A133" s="55">
        <v>3</v>
      </c>
      <c r="B133" s="31" t="s">
        <v>12</v>
      </c>
      <c r="C133" s="31" t="s">
        <v>12</v>
      </c>
      <c r="D133" s="31" t="s">
        <v>12</v>
      </c>
      <c r="E133" s="31" t="s">
        <v>12</v>
      </c>
      <c r="F133" s="31" t="s">
        <v>12</v>
      </c>
      <c r="G133" s="31" t="s">
        <v>13</v>
      </c>
      <c r="H133" s="35"/>
      <c r="I133" s="60">
        <f t="shared" si="51"/>
        <v>5</v>
      </c>
      <c r="J133" s="60">
        <f t="shared" si="52"/>
        <v>1</v>
      </c>
      <c r="L133" s="55">
        <v>3</v>
      </c>
      <c r="M133" s="31" t="s">
        <v>13</v>
      </c>
      <c r="N133" s="31" t="s">
        <v>12</v>
      </c>
      <c r="O133" s="31" t="s">
        <v>12</v>
      </c>
      <c r="P133" s="31" t="s">
        <v>12</v>
      </c>
      <c r="Q133" s="31" t="s">
        <v>12</v>
      </c>
      <c r="R133" s="31" t="s">
        <v>12</v>
      </c>
      <c r="S133" s="35"/>
      <c r="T133" s="60">
        <f t="shared" si="53"/>
        <v>5</v>
      </c>
      <c r="U133" s="60">
        <f t="shared" si="54"/>
        <v>1</v>
      </c>
      <c r="W133" s="55">
        <v>3</v>
      </c>
      <c r="X133" s="31"/>
      <c r="Y133" s="31"/>
      <c r="Z133" s="31"/>
      <c r="AA133" s="31"/>
      <c r="AB133" s="31"/>
      <c r="AC133" s="31"/>
      <c r="AD133" s="35"/>
      <c r="AE133" s="60">
        <f t="shared" si="55"/>
        <v>0</v>
      </c>
      <c r="AF133" s="60">
        <f t="shared" si="56"/>
        <v>0</v>
      </c>
      <c r="AH133" s="55">
        <v>3</v>
      </c>
      <c r="AI133" s="31"/>
      <c r="AJ133" s="31"/>
      <c r="AK133" s="31"/>
      <c r="AL133" s="31"/>
      <c r="AM133" s="31"/>
      <c r="AN133" s="31"/>
      <c r="AO133" s="35"/>
      <c r="AP133" s="60">
        <f t="shared" si="57"/>
        <v>0</v>
      </c>
      <c r="AQ133" s="60">
        <f t="shared" si="58"/>
        <v>0</v>
      </c>
    </row>
    <row r="134" spans="1:43" x14ac:dyDescent="0.2">
      <c r="A134" s="55">
        <v>4</v>
      </c>
      <c r="B134" s="31" t="s">
        <v>12</v>
      </c>
      <c r="C134" s="31" t="s">
        <v>12</v>
      </c>
      <c r="D134" s="31" t="s">
        <v>12</v>
      </c>
      <c r="E134" s="31" t="s">
        <v>12</v>
      </c>
      <c r="F134" s="31" t="s">
        <v>12</v>
      </c>
      <c r="G134" s="31" t="s">
        <v>12</v>
      </c>
      <c r="H134" s="35"/>
      <c r="I134" s="60">
        <f t="shared" si="51"/>
        <v>6</v>
      </c>
      <c r="J134" s="60">
        <f t="shared" si="52"/>
        <v>0</v>
      </c>
      <c r="L134" s="55">
        <v>4</v>
      </c>
      <c r="M134" s="31" t="s">
        <v>12</v>
      </c>
      <c r="N134" s="31" t="s">
        <v>12</v>
      </c>
      <c r="O134" s="31" t="s">
        <v>12</v>
      </c>
      <c r="P134" s="31" t="s">
        <v>12</v>
      </c>
      <c r="Q134" s="31" t="s">
        <v>12</v>
      </c>
      <c r="R134" s="31" t="s">
        <v>12</v>
      </c>
      <c r="S134" s="35"/>
      <c r="T134" s="60">
        <f t="shared" si="53"/>
        <v>6</v>
      </c>
      <c r="U134" s="60">
        <f t="shared" si="54"/>
        <v>0</v>
      </c>
      <c r="W134" s="55">
        <v>4</v>
      </c>
      <c r="X134" s="31"/>
      <c r="Y134" s="31"/>
      <c r="Z134" s="31"/>
      <c r="AA134" s="31"/>
      <c r="AB134" s="31"/>
      <c r="AC134" s="31"/>
      <c r="AD134" s="35"/>
      <c r="AE134" s="60">
        <f t="shared" si="55"/>
        <v>0</v>
      </c>
      <c r="AF134" s="60">
        <f t="shared" si="56"/>
        <v>0</v>
      </c>
      <c r="AH134" s="55">
        <v>4</v>
      </c>
      <c r="AI134" s="31"/>
      <c r="AJ134" s="31"/>
      <c r="AK134" s="31"/>
      <c r="AL134" s="31"/>
      <c r="AM134" s="31"/>
      <c r="AN134" s="31"/>
      <c r="AO134" s="35"/>
      <c r="AP134" s="60">
        <f t="shared" si="57"/>
        <v>0</v>
      </c>
      <c r="AQ134" s="60">
        <f t="shared" si="58"/>
        <v>0</v>
      </c>
    </row>
    <row r="135" spans="1:43" x14ac:dyDescent="0.2">
      <c r="A135" s="55">
        <v>5</v>
      </c>
      <c r="B135" s="31" t="s">
        <v>12</v>
      </c>
      <c r="C135" s="31" t="s">
        <v>12</v>
      </c>
      <c r="D135" s="31" t="s">
        <v>12</v>
      </c>
      <c r="E135" s="31" t="s">
        <v>12</v>
      </c>
      <c r="F135" s="31" t="s">
        <v>12</v>
      </c>
      <c r="G135" s="31" t="s">
        <v>12</v>
      </c>
      <c r="H135" s="35"/>
      <c r="I135" s="60">
        <f t="shared" si="51"/>
        <v>6</v>
      </c>
      <c r="J135" s="60">
        <f t="shared" si="52"/>
        <v>0</v>
      </c>
      <c r="L135" s="55">
        <v>5</v>
      </c>
      <c r="M135" s="31" t="s">
        <v>12</v>
      </c>
      <c r="N135" s="31" t="s">
        <v>12</v>
      </c>
      <c r="O135" s="31" t="s">
        <v>12</v>
      </c>
      <c r="P135" s="31" t="s">
        <v>12</v>
      </c>
      <c r="Q135" s="31" t="s">
        <v>12</v>
      </c>
      <c r="R135" s="31" t="s">
        <v>12</v>
      </c>
      <c r="S135" s="35"/>
      <c r="T135" s="60">
        <f t="shared" si="53"/>
        <v>6</v>
      </c>
      <c r="U135" s="60">
        <f t="shared" si="54"/>
        <v>0</v>
      </c>
      <c r="W135" s="55">
        <v>5</v>
      </c>
      <c r="X135" s="31"/>
      <c r="Y135" s="31"/>
      <c r="Z135" s="31"/>
      <c r="AA135" s="31"/>
      <c r="AB135" s="31"/>
      <c r="AC135" s="31"/>
      <c r="AD135" s="35"/>
      <c r="AE135" s="60">
        <f t="shared" si="55"/>
        <v>0</v>
      </c>
      <c r="AF135" s="60">
        <f t="shared" si="56"/>
        <v>0</v>
      </c>
      <c r="AH135" s="55">
        <v>5</v>
      </c>
      <c r="AI135" s="31"/>
      <c r="AJ135" s="31"/>
      <c r="AK135" s="31"/>
      <c r="AL135" s="31"/>
      <c r="AM135" s="31"/>
      <c r="AN135" s="31"/>
      <c r="AO135" s="35"/>
      <c r="AP135" s="60">
        <f t="shared" si="57"/>
        <v>0</v>
      </c>
      <c r="AQ135" s="60">
        <f t="shared" si="58"/>
        <v>0</v>
      </c>
    </row>
    <row r="136" spans="1:43" x14ac:dyDescent="0.2">
      <c r="A136" s="55">
        <v>6</v>
      </c>
      <c r="B136" s="31" t="s">
        <v>12</v>
      </c>
      <c r="C136" s="31" t="s">
        <v>12</v>
      </c>
      <c r="D136" s="31" t="s">
        <v>12</v>
      </c>
      <c r="E136" s="31" t="s">
        <v>12</v>
      </c>
      <c r="F136" s="31" t="s">
        <v>12</v>
      </c>
      <c r="G136" s="31" t="s">
        <v>13</v>
      </c>
      <c r="H136" s="35"/>
      <c r="I136" s="60">
        <f t="shared" si="51"/>
        <v>5</v>
      </c>
      <c r="J136" s="60">
        <f t="shared" si="52"/>
        <v>1</v>
      </c>
      <c r="L136" s="55">
        <v>6</v>
      </c>
      <c r="M136" s="31" t="s">
        <v>12</v>
      </c>
      <c r="N136" s="31" t="s">
        <v>12</v>
      </c>
      <c r="O136" s="31" t="s">
        <v>12</v>
      </c>
      <c r="P136" s="31" t="s">
        <v>12</v>
      </c>
      <c r="Q136" s="31" t="s">
        <v>12</v>
      </c>
      <c r="R136" s="31" t="s">
        <v>12</v>
      </c>
      <c r="S136" s="35"/>
      <c r="T136" s="60">
        <f t="shared" si="53"/>
        <v>6</v>
      </c>
      <c r="U136" s="60">
        <f t="shared" si="54"/>
        <v>0</v>
      </c>
      <c r="W136" s="55">
        <v>6</v>
      </c>
      <c r="X136" s="31"/>
      <c r="Y136" s="31"/>
      <c r="Z136" s="31"/>
      <c r="AA136" s="31"/>
      <c r="AB136" s="31"/>
      <c r="AC136" s="31"/>
      <c r="AD136" s="35"/>
      <c r="AE136" s="60">
        <f t="shared" si="55"/>
        <v>0</v>
      </c>
      <c r="AF136" s="60">
        <f t="shared" si="56"/>
        <v>0</v>
      </c>
      <c r="AH136" s="55">
        <v>6</v>
      </c>
      <c r="AI136" s="31"/>
      <c r="AJ136" s="31"/>
      <c r="AK136" s="31"/>
      <c r="AL136" s="31"/>
      <c r="AM136" s="31"/>
      <c r="AN136" s="31"/>
      <c r="AO136" s="35"/>
      <c r="AP136" s="60">
        <f t="shared" si="57"/>
        <v>0</v>
      </c>
      <c r="AQ136" s="60">
        <f t="shared" si="58"/>
        <v>0</v>
      </c>
    </row>
    <row r="137" spans="1:43" x14ac:dyDescent="0.2">
      <c r="A137" s="55">
        <v>7</v>
      </c>
      <c r="B137" s="31" t="s">
        <v>12</v>
      </c>
      <c r="C137" s="31" t="s">
        <v>12</v>
      </c>
      <c r="D137" s="31" t="s">
        <v>12</v>
      </c>
      <c r="E137" s="31" t="s">
        <v>12</v>
      </c>
      <c r="F137" s="31" t="s">
        <v>12</v>
      </c>
      <c r="G137" s="31" t="s">
        <v>12</v>
      </c>
      <c r="H137" s="35"/>
      <c r="I137" s="60">
        <f t="shared" si="51"/>
        <v>6</v>
      </c>
      <c r="J137" s="60">
        <f t="shared" si="52"/>
        <v>0</v>
      </c>
      <c r="L137" s="55">
        <v>7</v>
      </c>
      <c r="M137" s="31" t="s">
        <v>12</v>
      </c>
      <c r="N137" s="31" t="s">
        <v>13</v>
      </c>
      <c r="O137" s="31" t="s">
        <v>12</v>
      </c>
      <c r="P137" s="31" t="s">
        <v>12</v>
      </c>
      <c r="Q137" s="31" t="s">
        <v>12</v>
      </c>
      <c r="R137" s="31" t="s">
        <v>12</v>
      </c>
      <c r="S137" s="35"/>
      <c r="T137" s="60">
        <f t="shared" si="53"/>
        <v>5</v>
      </c>
      <c r="U137" s="60">
        <f t="shared" si="54"/>
        <v>1</v>
      </c>
      <c r="W137" s="55">
        <v>7</v>
      </c>
      <c r="X137" s="31"/>
      <c r="Y137" s="31"/>
      <c r="Z137" s="31"/>
      <c r="AA137" s="31"/>
      <c r="AB137" s="31"/>
      <c r="AC137" s="31"/>
      <c r="AD137" s="35"/>
      <c r="AE137" s="60">
        <f t="shared" si="55"/>
        <v>0</v>
      </c>
      <c r="AF137" s="60">
        <f t="shared" si="56"/>
        <v>0</v>
      </c>
      <c r="AH137" s="55">
        <v>7</v>
      </c>
      <c r="AI137" s="31"/>
      <c r="AJ137" s="31"/>
      <c r="AK137" s="31"/>
      <c r="AL137" s="31"/>
      <c r="AM137" s="31"/>
      <c r="AN137" s="31"/>
      <c r="AO137" s="35"/>
      <c r="AP137" s="60">
        <f t="shared" si="57"/>
        <v>0</v>
      </c>
      <c r="AQ137" s="60">
        <f t="shared" si="58"/>
        <v>0</v>
      </c>
    </row>
    <row r="138" spans="1:43" x14ac:dyDescent="0.2">
      <c r="A138" s="55">
        <v>8</v>
      </c>
      <c r="B138" s="31" t="s">
        <v>12</v>
      </c>
      <c r="C138" s="31" t="s">
        <v>12</v>
      </c>
      <c r="D138" s="31" t="s">
        <v>12</v>
      </c>
      <c r="E138" s="31" t="s">
        <v>12</v>
      </c>
      <c r="F138" s="31" t="s">
        <v>12</v>
      </c>
      <c r="G138" s="31" t="s">
        <v>13</v>
      </c>
      <c r="H138" s="35"/>
      <c r="I138" s="60">
        <f t="shared" si="51"/>
        <v>5</v>
      </c>
      <c r="J138" s="60">
        <f t="shared" si="52"/>
        <v>1</v>
      </c>
      <c r="L138" s="55">
        <v>8</v>
      </c>
      <c r="M138" s="31" t="s">
        <v>12</v>
      </c>
      <c r="N138" s="31" t="s">
        <v>12</v>
      </c>
      <c r="O138" s="31" t="s">
        <v>12</v>
      </c>
      <c r="P138" s="31" t="s">
        <v>12</v>
      </c>
      <c r="Q138" s="31" t="s">
        <v>12</v>
      </c>
      <c r="R138" s="31" t="s">
        <v>12</v>
      </c>
      <c r="S138" s="35"/>
      <c r="T138" s="60">
        <f t="shared" si="53"/>
        <v>6</v>
      </c>
      <c r="U138" s="60">
        <f t="shared" si="54"/>
        <v>0</v>
      </c>
      <c r="W138" s="55">
        <v>8</v>
      </c>
      <c r="X138" s="31"/>
      <c r="Y138" s="31"/>
      <c r="Z138" s="31"/>
      <c r="AA138" s="31"/>
      <c r="AB138" s="31"/>
      <c r="AC138" s="31"/>
      <c r="AD138" s="35"/>
      <c r="AE138" s="60">
        <f t="shared" si="55"/>
        <v>0</v>
      </c>
      <c r="AF138" s="60">
        <f t="shared" si="56"/>
        <v>0</v>
      </c>
      <c r="AH138" s="55">
        <v>8</v>
      </c>
      <c r="AI138" s="31"/>
      <c r="AJ138" s="31"/>
      <c r="AK138" s="31"/>
      <c r="AL138" s="31"/>
      <c r="AM138" s="31"/>
      <c r="AN138" s="31"/>
      <c r="AO138" s="35"/>
      <c r="AP138" s="60">
        <f t="shared" si="57"/>
        <v>0</v>
      </c>
      <c r="AQ138" s="60">
        <f t="shared" si="58"/>
        <v>0</v>
      </c>
    </row>
    <row r="139" spans="1:43" x14ac:dyDescent="0.2">
      <c r="A139" s="55">
        <v>9</v>
      </c>
      <c r="B139" s="31" t="s">
        <v>12</v>
      </c>
      <c r="C139" s="31" t="s">
        <v>12</v>
      </c>
      <c r="D139" s="31" t="s">
        <v>12</v>
      </c>
      <c r="E139" s="31" t="s">
        <v>12</v>
      </c>
      <c r="F139" s="31" t="s">
        <v>12</v>
      </c>
      <c r="G139" s="31" t="s">
        <v>13</v>
      </c>
      <c r="H139" s="35"/>
      <c r="I139" s="60">
        <f t="shared" si="51"/>
        <v>5</v>
      </c>
      <c r="J139" s="60">
        <f t="shared" si="52"/>
        <v>1</v>
      </c>
      <c r="L139" s="55">
        <v>9</v>
      </c>
      <c r="M139" s="31" t="s">
        <v>12</v>
      </c>
      <c r="N139" s="31" t="s">
        <v>12</v>
      </c>
      <c r="O139" s="31" t="s">
        <v>12</v>
      </c>
      <c r="P139" s="31" t="s">
        <v>12</v>
      </c>
      <c r="Q139" s="31" t="s">
        <v>12</v>
      </c>
      <c r="R139" s="31" t="s">
        <v>12</v>
      </c>
      <c r="S139" s="35"/>
      <c r="T139" s="60">
        <f t="shared" si="53"/>
        <v>6</v>
      </c>
      <c r="U139" s="60">
        <f t="shared" si="54"/>
        <v>0</v>
      </c>
      <c r="W139" s="55">
        <v>9</v>
      </c>
      <c r="X139" s="31"/>
      <c r="Y139" s="31"/>
      <c r="Z139" s="31"/>
      <c r="AA139" s="31"/>
      <c r="AB139" s="31"/>
      <c r="AC139" s="31"/>
      <c r="AD139" s="35"/>
      <c r="AE139" s="60">
        <f t="shared" si="55"/>
        <v>0</v>
      </c>
      <c r="AF139" s="60">
        <f t="shared" si="56"/>
        <v>0</v>
      </c>
      <c r="AH139" s="55">
        <v>9</v>
      </c>
      <c r="AI139" s="31"/>
      <c r="AJ139" s="31"/>
      <c r="AK139" s="31"/>
      <c r="AL139" s="31"/>
      <c r="AM139" s="31"/>
      <c r="AN139" s="31"/>
      <c r="AO139" s="35"/>
      <c r="AP139" s="60">
        <f t="shared" si="57"/>
        <v>0</v>
      </c>
      <c r="AQ139" s="60">
        <f t="shared" si="58"/>
        <v>0</v>
      </c>
    </row>
    <row r="140" spans="1:43" x14ac:dyDescent="0.2">
      <c r="A140" s="55">
        <v>10</v>
      </c>
      <c r="B140" s="31" t="s">
        <v>12</v>
      </c>
      <c r="C140" s="31" t="s">
        <v>12</v>
      </c>
      <c r="D140" s="31" t="s">
        <v>12</v>
      </c>
      <c r="E140" s="31" t="s">
        <v>12</v>
      </c>
      <c r="F140" s="31" t="s">
        <v>12</v>
      </c>
      <c r="G140" s="31" t="s">
        <v>12</v>
      </c>
      <c r="H140" s="35"/>
      <c r="I140" s="60">
        <f t="shared" si="51"/>
        <v>6</v>
      </c>
      <c r="J140" s="60">
        <f t="shared" si="52"/>
        <v>0</v>
      </c>
      <c r="L140" s="55">
        <v>10</v>
      </c>
      <c r="M140" s="31" t="s">
        <v>12</v>
      </c>
      <c r="N140" s="31" t="s">
        <v>12</v>
      </c>
      <c r="O140" s="31" t="s">
        <v>12</v>
      </c>
      <c r="P140" s="31" t="s">
        <v>12</v>
      </c>
      <c r="Q140" s="31" t="s">
        <v>12</v>
      </c>
      <c r="R140" s="31" t="s">
        <v>12</v>
      </c>
      <c r="S140" s="35"/>
      <c r="T140" s="60">
        <f t="shared" si="53"/>
        <v>6</v>
      </c>
      <c r="U140" s="60">
        <f t="shared" si="54"/>
        <v>0</v>
      </c>
      <c r="W140" s="55">
        <v>10</v>
      </c>
      <c r="X140" s="31"/>
      <c r="Y140" s="31"/>
      <c r="Z140" s="31"/>
      <c r="AA140" s="31"/>
      <c r="AB140" s="31"/>
      <c r="AC140" s="31"/>
      <c r="AD140" s="35"/>
      <c r="AE140" s="60">
        <f t="shared" si="55"/>
        <v>0</v>
      </c>
      <c r="AF140" s="60">
        <f t="shared" si="56"/>
        <v>0</v>
      </c>
      <c r="AH140" s="55">
        <v>10</v>
      </c>
      <c r="AI140" s="31"/>
      <c r="AJ140" s="31"/>
      <c r="AK140" s="31"/>
      <c r="AL140" s="31"/>
      <c r="AM140" s="31"/>
      <c r="AN140" s="31"/>
      <c r="AO140" s="35"/>
      <c r="AP140" s="60">
        <f t="shared" si="57"/>
        <v>0</v>
      </c>
      <c r="AQ140" s="60">
        <f t="shared" si="58"/>
        <v>0</v>
      </c>
    </row>
    <row r="141" spans="1:43" x14ac:dyDescent="0.2">
      <c r="A141" s="55">
        <v>11</v>
      </c>
      <c r="B141" s="31" t="s">
        <v>12</v>
      </c>
      <c r="C141" s="31" t="s">
        <v>12</v>
      </c>
      <c r="D141" s="31" t="s">
        <v>12</v>
      </c>
      <c r="E141" s="31" t="s">
        <v>12</v>
      </c>
      <c r="F141" s="31" t="s">
        <v>12</v>
      </c>
      <c r="G141" s="31" t="s">
        <v>13</v>
      </c>
      <c r="H141" s="35"/>
      <c r="I141" s="60">
        <f t="shared" si="51"/>
        <v>5</v>
      </c>
      <c r="J141" s="60">
        <f t="shared" si="52"/>
        <v>1</v>
      </c>
      <c r="L141" s="55">
        <v>11</v>
      </c>
      <c r="M141" s="31" t="s">
        <v>12</v>
      </c>
      <c r="N141" s="31" t="s">
        <v>12</v>
      </c>
      <c r="O141" s="31" t="s">
        <v>12</v>
      </c>
      <c r="P141" s="31" t="s">
        <v>12</v>
      </c>
      <c r="Q141" s="31" t="s">
        <v>12</v>
      </c>
      <c r="R141" s="31" t="s">
        <v>12</v>
      </c>
      <c r="S141" s="35"/>
      <c r="T141" s="60">
        <f t="shared" si="53"/>
        <v>6</v>
      </c>
      <c r="U141" s="60">
        <f t="shared" si="54"/>
        <v>0</v>
      </c>
      <c r="W141" s="55">
        <v>11</v>
      </c>
      <c r="X141" s="31"/>
      <c r="Y141" s="31"/>
      <c r="Z141" s="31"/>
      <c r="AA141" s="31"/>
      <c r="AB141" s="31"/>
      <c r="AC141" s="31"/>
      <c r="AD141" s="35"/>
      <c r="AE141" s="60">
        <f t="shared" si="55"/>
        <v>0</v>
      </c>
      <c r="AF141" s="60">
        <f t="shared" si="56"/>
        <v>0</v>
      </c>
      <c r="AH141" s="55">
        <v>11</v>
      </c>
      <c r="AI141" s="31"/>
      <c r="AJ141" s="31"/>
      <c r="AK141" s="31"/>
      <c r="AL141" s="31"/>
      <c r="AM141" s="31"/>
      <c r="AN141" s="31"/>
      <c r="AO141" s="35"/>
      <c r="AP141" s="60">
        <f t="shared" si="57"/>
        <v>0</v>
      </c>
      <c r="AQ141" s="60">
        <f t="shared" si="58"/>
        <v>0</v>
      </c>
    </row>
    <row r="142" spans="1:43" x14ac:dyDescent="0.2">
      <c r="A142" s="55">
        <v>12</v>
      </c>
      <c r="B142" s="31" t="s">
        <v>12</v>
      </c>
      <c r="C142" s="31" t="s">
        <v>12</v>
      </c>
      <c r="D142" s="31" t="s">
        <v>12</v>
      </c>
      <c r="E142" s="31" t="s">
        <v>12</v>
      </c>
      <c r="F142" s="31" t="s">
        <v>12</v>
      </c>
      <c r="G142" s="31" t="s">
        <v>12</v>
      </c>
      <c r="H142" s="35"/>
      <c r="I142" s="60">
        <f t="shared" si="51"/>
        <v>6</v>
      </c>
      <c r="J142" s="60">
        <f t="shared" si="52"/>
        <v>0</v>
      </c>
      <c r="L142" s="55">
        <v>12</v>
      </c>
      <c r="M142" s="31" t="s">
        <v>12</v>
      </c>
      <c r="N142" s="31" t="s">
        <v>12</v>
      </c>
      <c r="O142" s="31" t="s">
        <v>12</v>
      </c>
      <c r="P142" s="31" t="s">
        <v>12</v>
      </c>
      <c r="Q142" s="31" t="s">
        <v>12</v>
      </c>
      <c r="R142" s="31" t="s">
        <v>12</v>
      </c>
      <c r="S142" s="35"/>
      <c r="T142" s="60">
        <f t="shared" si="53"/>
        <v>6</v>
      </c>
      <c r="U142" s="60">
        <f t="shared" si="54"/>
        <v>0</v>
      </c>
      <c r="W142" s="55">
        <v>12</v>
      </c>
      <c r="X142" s="31"/>
      <c r="Y142" s="31"/>
      <c r="Z142" s="31"/>
      <c r="AA142" s="31"/>
      <c r="AB142" s="31"/>
      <c r="AC142" s="31"/>
      <c r="AD142" s="35"/>
      <c r="AE142" s="60">
        <f t="shared" si="55"/>
        <v>0</v>
      </c>
      <c r="AF142" s="60">
        <f t="shared" si="56"/>
        <v>0</v>
      </c>
      <c r="AH142" s="55">
        <v>12</v>
      </c>
      <c r="AI142" s="31"/>
      <c r="AJ142" s="31"/>
      <c r="AK142" s="31"/>
      <c r="AL142" s="31"/>
      <c r="AM142" s="31"/>
      <c r="AN142" s="31"/>
      <c r="AO142" s="35"/>
      <c r="AP142" s="60">
        <f t="shared" si="57"/>
        <v>0</v>
      </c>
      <c r="AQ142" s="60">
        <f t="shared" si="58"/>
        <v>0</v>
      </c>
    </row>
    <row r="143" spans="1:43" x14ac:dyDescent="0.2">
      <c r="A143" s="55">
        <v>13</v>
      </c>
      <c r="B143" s="31" t="s">
        <v>12</v>
      </c>
      <c r="C143" s="31" t="s">
        <v>12</v>
      </c>
      <c r="D143" s="31" t="s">
        <v>12</v>
      </c>
      <c r="E143" s="31" t="s">
        <v>12</v>
      </c>
      <c r="F143" s="31" t="s">
        <v>12</v>
      </c>
      <c r="G143" s="31" t="s">
        <v>12</v>
      </c>
      <c r="H143" s="35"/>
      <c r="I143" s="60">
        <f t="shared" si="51"/>
        <v>6</v>
      </c>
      <c r="J143" s="60">
        <f t="shared" si="52"/>
        <v>0</v>
      </c>
      <c r="L143" s="55">
        <v>13</v>
      </c>
      <c r="M143" s="31" t="s">
        <v>12</v>
      </c>
      <c r="N143" s="31" t="s">
        <v>12</v>
      </c>
      <c r="O143" s="31" t="s">
        <v>12</v>
      </c>
      <c r="P143" s="31" t="s">
        <v>12</v>
      </c>
      <c r="Q143" s="31" t="s">
        <v>12</v>
      </c>
      <c r="R143" s="31" t="s">
        <v>12</v>
      </c>
      <c r="S143" s="35"/>
      <c r="T143" s="60">
        <f t="shared" si="53"/>
        <v>6</v>
      </c>
      <c r="U143" s="60">
        <f t="shared" si="54"/>
        <v>0</v>
      </c>
      <c r="W143" s="55">
        <v>13</v>
      </c>
      <c r="X143" s="31"/>
      <c r="Y143" s="31"/>
      <c r="Z143" s="31"/>
      <c r="AA143" s="31"/>
      <c r="AB143" s="31"/>
      <c r="AC143" s="31"/>
      <c r="AD143" s="35"/>
      <c r="AE143" s="60">
        <f t="shared" si="55"/>
        <v>0</v>
      </c>
      <c r="AF143" s="60">
        <f t="shared" si="56"/>
        <v>0</v>
      </c>
      <c r="AH143" s="55">
        <v>13</v>
      </c>
      <c r="AI143" s="31"/>
      <c r="AJ143" s="31"/>
      <c r="AK143" s="31"/>
      <c r="AL143" s="31"/>
      <c r="AM143" s="31"/>
      <c r="AN143" s="31"/>
      <c r="AO143" s="35"/>
      <c r="AP143" s="60">
        <f t="shared" si="57"/>
        <v>0</v>
      </c>
      <c r="AQ143" s="60">
        <f t="shared" si="58"/>
        <v>0</v>
      </c>
    </row>
    <row r="144" spans="1:43" x14ac:dyDescent="0.2">
      <c r="A144" s="55">
        <v>14</v>
      </c>
      <c r="B144" s="31" t="s">
        <v>12</v>
      </c>
      <c r="C144" s="31" t="s">
        <v>12</v>
      </c>
      <c r="D144" s="31" t="s">
        <v>12</v>
      </c>
      <c r="E144" s="31" t="s">
        <v>12</v>
      </c>
      <c r="F144" s="31" t="s">
        <v>12</v>
      </c>
      <c r="G144" s="31" t="s">
        <v>12</v>
      </c>
      <c r="H144" s="35"/>
      <c r="I144" s="60">
        <f t="shared" si="51"/>
        <v>6</v>
      </c>
      <c r="J144" s="60">
        <f t="shared" si="52"/>
        <v>0</v>
      </c>
      <c r="L144" s="55">
        <v>14</v>
      </c>
      <c r="M144" s="31" t="s">
        <v>12</v>
      </c>
      <c r="N144" s="31" t="s">
        <v>12</v>
      </c>
      <c r="O144" s="31" t="s">
        <v>12</v>
      </c>
      <c r="P144" s="31" t="s">
        <v>13</v>
      </c>
      <c r="Q144" s="31" t="s">
        <v>12</v>
      </c>
      <c r="R144" s="31" t="s">
        <v>12</v>
      </c>
      <c r="S144" s="35"/>
      <c r="T144" s="60">
        <f t="shared" si="53"/>
        <v>5</v>
      </c>
      <c r="U144" s="60">
        <f t="shared" si="54"/>
        <v>1</v>
      </c>
      <c r="W144" s="55">
        <v>14</v>
      </c>
      <c r="X144" s="31"/>
      <c r="Y144" s="31"/>
      <c r="Z144" s="31"/>
      <c r="AA144" s="31"/>
      <c r="AB144" s="31"/>
      <c r="AC144" s="31"/>
      <c r="AD144" s="35"/>
      <c r="AE144" s="60">
        <f t="shared" si="55"/>
        <v>0</v>
      </c>
      <c r="AF144" s="60">
        <f t="shared" si="56"/>
        <v>0</v>
      </c>
      <c r="AH144" s="55">
        <v>14</v>
      </c>
      <c r="AI144" s="31"/>
      <c r="AJ144" s="31"/>
      <c r="AK144" s="31"/>
      <c r="AL144" s="31"/>
      <c r="AM144" s="31"/>
      <c r="AN144" s="31"/>
      <c r="AO144" s="35"/>
      <c r="AP144" s="60">
        <f t="shared" si="57"/>
        <v>0</v>
      </c>
      <c r="AQ144" s="60">
        <f t="shared" si="58"/>
        <v>0</v>
      </c>
    </row>
    <row r="145" spans="1:43" x14ac:dyDescent="0.2">
      <c r="A145" s="55">
        <v>15</v>
      </c>
      <c r="B145" s="31" t="s">
        <v>12</v>
      </c>
      <c r="C145" s="31" t="s">
        <v>12</v>
      </c>
      <c r="D145" s="31" t="s">
        <v>12</v>
      </c>
      <c r="E145" s="31" t="s">
        <v>12</v>
      </c>
      <c r="F145" s="31" t="s">
        <v>12</v>
      </c>
      <c r="G145" s="31" t="s">
        <v>12</v>
      </c>
      <c r="H145" s="35"/>
      <c r="I145" s="60">
        <f t="shared" si="51"/>
        <v>6</v>
      </c>
      <c r="J145" s="60">
        <f t="shared" si="52"/>
        <v>0</v>
      </c>
      <c r="L145" s="55">
        <v>15</v>
      </c>
      <c r="M145" s="31" t="s">
        <v>12</v>
      </c>
      <c r="N145" s="31" t="s">
        <v>12</v>
      </c>
      <c r="O145" s="31" t="s">
        <v>12</v>
      </c>
      <c r="P145" s="31" t="s">
        <v>12</v>
      </c>
      <c r="Q145" s="31" t="s">
        <v>12</v>
      </c>
      <c r="R145" s="31" t="s">
        <v>12</v>
      </c>
      <c r="S145" s="35"/>
      <c r="T145" s="60">
        <f t="shared" si="53"/>
        <v>6</v>
      </c>
      <c r="U145" s="60">
        <f t="shared" si="54"/>
        <v>0</v>
      </c>
      <c r="W145" s="55">
        <v>15</v>
      </c>
      <c r="X145" s="31"/>
      <c r="Y145" s="31"/>
      <c r="Z145" s="31"/>
      <c r="AA145" s="31"/>
      <c r="AB145" s="31"/>
      <c r="AC145" s="31"/>
      <c r="AD145" s="35"/>
      <c r="AE145" s="60">
        <f t="shared" si="55"/>
        <v>0</v>
      </c>
      <c r="AF145" s="60">
        <f t="shared" si="56"/>
        <v>0</v>
      </c>
      <c r="AH145" s="55">
        <v>15</v>
      </c>
      <c r="AI145" s="31"/>
      <c r="AJ145" s="31"/>
      <c r="AK145" s="31"/>
      <c r="AL145" s="31"/>
      <c r="AM145" s="31"/>
      <c r="AN145" s="31"/>
      <c r="AO145" s="35"/>
      <c r="AP145" s="60">
        <f t="shared" si="57"/>
        <v>0</v>
      </c>
      <c r="AQ145" s="60">
        <f t="shared" si="58"/>
        <v>0</v>
      </c>
    </row>
    <row r="146" spans="1:43" x14ac:dyDescent="0.2">
      <c r="A146" s="55">
        <v>16</v>
      </c>
      <c r="B146" s="31" t="s">
        <v>12</v>
      </c>
      <c r="C146" s="31" t="s">
        <v>12</v>
      </c>
      <c r="D146" s="31" t="s">
        <v>12</v>
      </c>
      <c r="E146" s="31" t="s">
        <v>12</v>
      </c>
      <c r="F146" s="31" t="s">
        <v>12</v>
      </c>
      <c r="G146" s="31" t="s">
        <v>13</v>
      </c>
      <c r="H146" s="35"/>
      <c r="I146" s="60">
        <f t="shared" si="51"/>
        <v>5</v>
      </c>
      <c r="J146" s="60">
        <f t="shared" si="52"/>
        <v>1</v>
      </c>
      <c r="L146" s="55">
        <v>16</v>
      </c>
      <c r="M146" s="31" t="s">
        <v>12</v>
      </c>
      <c r="N146" s="31" t="s">
        <v>12</v>
      </c>
      <c r="O146" s="31" t="s">
        <v>12</v>
      </c>
      <c r="P146" s="31" t="s">
        <v>12</v>
      </c>
      <c r="Q146" s="31" t="s">
        <v>12</v>
      </c>
      <c r="R146" s="31" t="s">
        <v>12</v>
      </c>
      <c r="S146" s="35"/>
      <c r="T146" s="60">
        <f t="shared" si="53"/>
        <v>6</v>
      </c>
      <c r="U146" s="60">
        <f t="shared" si="54"/>
        <v>0</v>
      </c>
      <c r="W146" s="55">
        <v>16</v>
      </c>
      <c r="X146" s="31"/>
      <c r="Y146" s="31"/>
      <c r="Z146" s="31"/>
      <c r="AA146" s="31"/>
      <c r="AB146" s="31"/>
      <c r="AC146" s="31"/>
      <c r="AD146" s="35"/>
      <c r="AE146" s="60">
        <f t="shared" si="55"/>
        <v>0</v>
      </c>
      <c r="AF146" s="60">
        <f t="shared" si="56"/>
        <v>0</v>
      </c>
      <c r="AH146" s="55">
        <v>16</v>
      </c>
      <c r="AI146" s="31"/>
      <c r="AJ146" s="31"/>
      <c r="AK146" s="31"/>
      <c r="AL146" s="31"/>
      <c r="AM146" s="31"/>
      <c r="AN146" s="31"/>
      <c r="AO146" s="35"/>
      <c r="AP146" s="60">
        <f t="shared" si="57"/>
        <v>0</v>
      </c>
      <c r="AQ146" s="60">
        <f t="shared" si="58"/>
        <v>0</v>
      </c>
    </row>
    <row r="147" spans="1:43" x14ac:dyDescent="0.2">
      <c r="A147" s="55">
        <v>17</v>
      </c>
      <c r="B147" s="31" t="s">
        <v>12</v>
      </c>
      <c r="C147" s="31" t="s">
        <v>12</v>
      </c>
      <c r="D147" s="31" t="s">
        <v>12</v>
      </c>
      <c r="E147" s="31" t="s">
        <v>12</v>
      </c>
      <c r="F147" s="31" t="s">
        <v>12</v>
      </c>
      <c r="G147" s="31" t="s">
        <v>13</v>
      </c>
      <c r="H147" s="35"/>
      <c r="I147" s="60">
        <f t="shared" si="51"/>
        <v>5</v>
      </c>
      <c r="J147" s="60">
        <f t="shared" si="52"/>
        <v>1</v>
      </c>
      <c r="L147" s="55">
        <v>17</v>
      </c>
      <c r="M147" s="31" t="s">
        <v>12</v>
      </c>
      <c r="N147" s="31" t="s">
        <v>12</v>
      </c>
      <c r="O147" s="31" t="s">
        <v>13</v>
      </c>
      <c r="P147" s="31" t="s">
        <v>13</v>
      </c>
      <c r="Q147" s="31" t="s">
        <v>12</v>
      </c>
      <c r="R147" s="31" t="s">
        <v>12</v>
      </c>
      <c r="S147" s="35"/>
      <c r="T147" s="60">
        <f t="shared" si="53"/>
        <v>4</v>
      </c>
      <c r="U147" s="60">
        <f t="shared" si="54"/>
        <v>2</v>
      </c>
      <c r="W147" s="55">
        <v>17</v>
      </c>
      <c r="X147" s="31"/>
      <c r="Y147" s="31"/>
      <c r="Z147" s="31"/>
      <c r="AA147" s="31"/>
      <c r="AB147" s="31"/>
      <c r="AC147" s="31"/>
      <c r="AD147" s="35"/>
      <c r="AE147" s="60">
        <f t="shared" si="55"/>
        <v>0</v>
      </c>
      <c r="AF147" s="60">
        <f t="shared" si="56"/>
        <v>0</v>
      </c>
      <c r="AH147" s="55">
        <v>17</v>
      </c>
      <c r="AI147" s="31"/>
      <c r="AJ147" s="31"/>
      <c r="AK147" s="31"/>
      <c r="AL147" s="31"/>
      <c r="AM147" s="31"/>
      <c r="AN147" s="31"/>
      <c r="AO147" s="35"/>
      <c r="AP147" s="60">
        <f t="shared" si="57"/>
        <v>0</v>
      </c>
      <c r="AQ147" s="60">
        <f t="shared" si="58"/>
        <v>0</v>
      </c>
    </row>
    <row r="148" spans="1:43" x14ac:dyDescent="0.2">
      <c r="A148" s="55">
        <v>18</v>
      </c>
      <c r="B148" s="31" t="s">
        <v>12</v>
      </c>
      <c r="C148" s="31" t="s">
        <v>12</v>
      </c>
      <c r="D148" s="31" t="s">
        <v>12</v>
      </c>
      <c r="E148" s="31" t="s">
        <v>12</v>
      </c>
      <c r="F148" s="31" t="s">
        <v>12</v>
      </c>
      <c r="G148" s="31" t="s">
        <v>12</v>
      </c>
      <c r="H148" s="35"/>
      <c r="I148" s="60">
        <f t="shared" si="51"/>
        <v>6</v>
      </c>
      <c r="J148" s="60">
        <f t="shared" si="52"/>
        <v>0</v>
      </c>
      <c r="L148" s="55">
        <v>18</v>
      </c>
      <c r="M148" s="31" t="s">
        <v>12</v>
      </c>
      <c r="N148" s="31" t="s">
        <v>12</v>
      </c>
      <c r="O148" s="31" t="s">
        <v>12</v>
      </c>
      <c r="P148" s="31" t="s">
        <v>12</v>
      </c>
      <c r="Q148" s="31" t="s">
        <v>12</v>
      </c>
      <c r="R148" s="31" t="s">
        <v>12</v>
      </c>
      <c r="S148" s="35"/>
      <c r="T148" s="60">
        <f t="shared" si="53"/>
        <v>6</v>
      </c>
      <c r="U148" s="60">
        <f t="shared" si="54"/>
        <v>0</v>
      </c>
      <c r="W148" s="55">
        <v>18</v>
      </c>
      <c r="X148" s="31"/>
      <c r="Y148" s="31"/>
      <c r="Z148" s="31"/>
      <c r="AA148" s="31"/>
      <c r="AB148" s="31"/>
      <c r="AC148" s="31"/>
      <c r="AD148" s="35"/>
      <c r="AE148" s="60">
        <f t="shared" si="55"/>
        <v>0</v>
      </c>
      <c r="AF148" s="60">
        <f t="shared" si="56"/>
        <v>0</v>
      </c>
      <c r="AH148" s="55">
        <v>18</v>
      </c>
      <c r="AI148" s="31"/>
      <c r="AJ148" s="31"/>
      <c r="AK148" s="31"/>
      <c r="AL148" s="31"/>
      <c r="AM148" s="31"/>
      <c r="AN148" s="31"/>
      <c r="AO148" s="35"/>
      <c r="AP148" s="60">
        <f t="shared" si="57"/>
        <v>0</v>
      </c>
      <c r="AQ148" s="60">
        <f t="shared" si="58"/>
        <v>0</v>
      </c>
    </row>
    <row r="149" spans="1:43" x14ac:dyDescent="0.2">
      <c r="A149" s="55">
        <v>19</v>
      </c>
      <c r="B149" s="31" t="s">
        <v>12</v>
      </c>
      <c r="C149" s="31" t="s">
        <v>12</v>
      </c>
      <c r="D149" s="31" t="s">
        <v>12</v>
      </c>
      <c r="E149" s="31" t="s">
        <v>12</v>
      </c>
      <c r="F149" s="31" t="s">
        <v>12</v>
      </c>
      <c r="G149" s="31" t="s">
        <v>12</v>
      </c>
      <c r="H149" s="35"/>
      <c r="I149" s="60">
        <f t="shared" si="51"/>
        <v>6</v>
      </c>
      <c r="J149" s="60">
        <f t="shared" si="52"/>
        <v>0</v>
      </c>
      <c r="L149" s="55">
        <v>19</v>
      </c>
      <c r="M149" s="31" t="s">
        <v>12</v>
      </c>
      <c r="N149" s="31" t="s">
        <v>12</v>
      </c>
      <c r="O149" s="31" t="s">
        <v>12</v>
      </c>
      <c r="P149" s="31" t="s">
        <v>13</v>
      </c>
      <c r="Q149" s="31" t="s">
        <v>12</v>
      </c>
      <c r="R149" s="31" t="s">
        <v>12</v>
      </c>
      <c r="S149" s="35"/>
      <c r="T149" s="60">
        <f t="shared" si="53"/>
        <v>5</v>
      </c>
      <c r="U149" s="60">
        <f t="shared" si="54"/>
        <v>1</v>
      </c>
      <c r="W149" s="55">
        <v>19</v>
      </c>
      <c r="X149" s="31"/>
      <c r="Y149" s="31"/>
      <c r="Z149" s="31"/>
      <c r="AA149" s="31"/>
      <c r="AB149" s="31"/>
      <c r="AC149" s="31"/>
      <c r="AD149" s="35"/>
      <c r="AE149" s="60">
        <f t="shared" si="55"/>
        <v>0</v>
      </c>
      <c r="AF149" s="60">
        <f t="shared" si="56"/>
        <v>0</v>
      </c>
      <c r="AH149" s="55">
        <v>19</v>
      </c>
      <c r="AI149" s="31"/>
      <c r="AJ149" s="31"/>
      <c r="AK149" s="31"/>
      <c r="AL149" s="31"/>
      <c r="AM149" s="31"/>
      <c r="AN149" s="31"/>
      <c r="AO149" s="35"/>
      <c r="AP149" s="60">
        <f t="shared" si="57"/>
        <v>0</v>
      </c>
      <c r="AQ149" s="60">
        <f t="shared" si="58"/>
        <v>0</v>
      </c>
    </row>
    <row r="150" spans="1:43" x14ac:dyDescent="0.2">
      <c r="A150" s="55">
        <v>20</v>
      </c>
      <c r="B150" s="31" t="s">
        <v>12</v>
      </c>
      <c r="C150" s="31" t="s">
        <v>12</v>
      </c>
      <c r="D150" s="31" t="s">
        <v>12</v>
      </c>
      <c r="E150" s="31" t="s">
        <v>12</v>
      </c>
      <c r="F150" s="31" t="s">
        <v>12</v>
      </c>
      <c r="G150" s="31" t="s">
        <v>13</v>
      </c>
      <c r="H150" s="35"/>
      <c r="I150" s="60">
        <f t="shared" si="51"/>
        <v>5</v>
      </c>
      <c r="J150" s="60">
        <f t="shared" si="52"/>
        <v>1</v>
      </c>
      <c r="L150" s="55">
        <v>20</v>
      </c>
      <c r="M150" s="31" t="s">
        <v>12</v>
      </c>
      <c r="N150" s="31" t="s">
        <v>12</v>
      </c>
      <c r="O150" s="31" t="s">
        <v>12</v>
      </c>
      <c r="P150" s="31" t="s">
        <v>13</v>
      </c>
      <c r="Q150" s="31" t="s">
        <v>12</v>
      </c>
      <c r="R150" s="31" t="s">
        <v>12</v>
      </c>
      <c r="S150" s="35"/>
      <c r="T150" s="60">
        <f t="shared" si="53"/>
        <v>5</v>
      </c>
      <c r="U150" s="60">
        <f t="shared" si="54"/>
        <v>1</v>
      </c>
      <c r="W150" s="55">
        <v>20</v>
      </c>
      <c r="X150" s="31"/>
      <c r="Y150" s="31"/>
      <c r="Z150" s="31"/>
      <c r="AA150" s="31"/>
      <c r="AB150" s="31"/>
      <c r="AC150" s="31"/>
      <c r="AD150" s="35"/>
      <c r="AE150" s="60">
        <f t="shared" si="55"/>
        <v>0</v>
      </c>
      <c r="AF150" s="60">
        <f t="shared" si="56"/>
        <v>0</v>
      </c>
      <c r="AH150" s="55">
        <v>20</v>
      </c>
      <c r="AI150" s="31"/>
      <c r="AJ150" s="31"/>
      <c r="AK150" s="31"/>
      <c r="AL150" s="31"/>
      <c r="AM150" s="31"/>
      <c r="AN150" s="31"/>
      <c r="AO150" s="35"/>
      <c r="AP150" s="60">
        <f t="shared" si="57"/>
        <v>0</v>
      </c>
      <c r="AQ150" s="60">
        <f t="shared" si="58"/>
        <v>0</v>
      </c>
    </row>
    <row r="151" spans="1:43" x14ac:dyDescent="0.2">
      <c r="A151" s="55">
        <v>21</v>
      </c>
      <c r="B151" s="31" t="s">
        <v>12</v>
      </c>
      <c r="C151" s="31" t="s">
        <v>12</v>
      </c>
      <c r="D151" s="31" t="s">
        <v>12</v>
      </c>
      <c r="E151" s="31" t="s">
        <v>12</v>
      </c>
      <c r="F151" s="31" t="s">
        <v>12</v>
      </c>
      <c r="G151" s="31" t="s">
        <v>13</v>
      </c>
      <c r="H151" s="35"/>
      <c r="I151" s="60">
        <f t="shared" si="51"/>
        <v>5</v>
      </c>
      <c r="J151" s="60">
        <f t="shared" si="52"/>
        <v>1</v>
      </c>
      <c r="L151" s="55">
        <v>21</v>
      </c>
      <c r="M151" s="31" t="s">
        <v>12</v>
      </c>
      <c r="N151" s="31" t="s">
        <v>12</v>
      </c>
      <c r="O151" s="31" t="s">
        <v>12</v>
      </c>
      <c r="P151" s="31" t="s">
        <v>12</v>
      </c>
      <c r="Q151" s="31" t="s">
        <v>12</v>
      </c>
      <c r="R151" s="31" t="s">
        <v>12</v>
      </c>
      <c r="S151" s="35"/>
      <c r="T151" s="60">
        <f t="shared" si="53"/>
        <v>6</v>
      </c>
      <c r="U151" s="60">
        <f t="shared" si="54"/>
        <v>0</v>
      </c>
      <c r="W151" s="55">
        <v>21</v>
      </c>
      <c r="X151" s="31"/>
      <c r="Y151" s="31"/>
      <c r="Z151" s="31"/>
      <c r="AA151" s="31"/>
      <c r="AB151" s="31"/>
      <c r="AC151" s="31"/>
      <c r="AD151" s="35"/>
      <c r="AE151" s="60">
        <f t="shared" si="55"/>
        <v>0</v>
      </c>
      <c r="AF151" s="60">
        <f t="shared" si="56"/>
        <v>0</v>
      </c>
      <c r="AH151" s="55">
        <v>21</v>
      </c>
      <c r="AI151" s="31"/>
      <c r="AJ151" s="31"/>
      <c r="AK151" s="31"/>
      <c r="AL151" s="31"/>
      <c r="AM151" s="31"/>
      <c r="AN151" s="31"/>
      <c r="AO151" s="35"/>
      <c r="AP151" s="60">
        <f t="shared" si="57"/>
        <v>0</v>
      </c>
      <c r="AQ151" s="60">
        <f t="shared" si="58"/>
        <v>0</v>
      </c>
    </row>
    <row r="152" spans="1:43" x14ac:dyDescent="0.2">
      <c r="A152" s="55">
        <v>22</v>
      </c>
      <c r="B152" s="31" t="s">
        <v>12</v>
      </c>
      <c r="C152" s="31" t="s">
        <v>12</v>
      </c>
      <c r="D152" s="31" t="s">
        <v>12</v>
      </c>
      <c r="E152" s="31" t="s">
        <v>12</v>
      </c>
      <c r="F152" s="31" t="s">
        <v>12</v>
      </c>
      <c r="G152" s="31" t="s">
        <v>13</v>
      </c>
      <c r="H152" s="35"/>
      <c r="I152" s="60">
        <f t="shared" si="51"/>
        <v>5</v>
      </c>
      <c r="J152" s="60">
        <f t="shared" si="52"/>
        <v>1</v>
      </c>
      <c r="L152" s="55">
        <v>22</v>
      </c>
      <c r="M152" s="31" t="s">
        <v>12</v>
      </c>
      <c r="N152" s="31" t="s">
        <v>12</v>
      </c>
      <c r="O152" s="31" t="s">
        <v>12</v>
      </c>
      <c r="P152" s="31" t="s">
        <v>13</v>
      </c>
      <c r="Q152" s="31" t="s">
        <v>12</v>
      </c>
      <c r="R152" s="31" t="s">
        <v>12</v>
      </c>
      <c r="S152" s="35"/>
      <c r="T152" s="60">
        <f t="shared" si="53"/>
        <v>5</v>
      </c>
      <c r="U152" s="60">
        <f t="shared" si="54"/>
        <v>1</v>
      </c>
      <c r="W152" s="55">
        <v>22</v>
      </c>
      <c r="X152" s="31"/>
      <c r="Y152" s="31"/>
      <c r="Z152" s="31"/>
      <c r="AA152" s="31"/>
      <c r="AB152" s="31"/>
      <c r="AC152" s="31"/>
      <c r="AD152" s="35"/>
      <c r="AE152" s="60">
        <f t="shared" si="55"/>
        <v>0</v>
      </c>
      <c r="AF152" s="60">
        <f t="shared" si="56"/>
        <v>0</v>
      </c>
      <c r="AH152" s="55">
        <v>22</v>
      </c>
      <c r="AI152" s="31"/>
      <c r="AJ152" s="31"/>
      <c r="AK152" s="31"/>
      <c r="AL152" s="31"/>
      <c r="AM152" s="31"/>
      <c r="AN152" s="31"/>
      <c r="AO152" s="35"/>
      <c r="AP152" s="60">
        <f t="shared" si="57"/>
        <v>0</v>
      </c>
      <c r="AQ152" s="60">
        <f t="shared" si="58"/>
        <v>0</v>
      </c>
    </row>
    <row r="153" spans="1:43" x14ac:dyDescent="0.2">
      <c r="A153" s="55">
        <v>23</v>
      </c>
      <c r="B153" s="31" t="s">
        <v>13</v>
      </c>
      <c r="C153" s="31" t="s">
        <v>13</v>
      </c>
      <c r="D153" s="31" t="s">
        <v>13</v>
      </c>
      <c r="E153" s="31" t="s">
        <v>13</v>
      </c>
      <c r="F153" s="31" t="s">
        <v>12</v>
      </c>
      <c r="G153" s="31" t="s">
        <v>12</v>
      </c>
      <c r="H153" s="35"/>
      <c r="I153" s="60">
        <f t="shared" si="51"/>
        <v>2</v>
      </c>
      <c r="J153" s="60">
        <f t="shared" si="52"/>
        <v>4</v>
      </c>
      <c r="L153" s="55">
        <v>23</v>
      </c>
      <c r="M153" s="31" t="s">
        <v>13</v>
      </c>
      <c r="N153" s="31" t="s">
        <v>12</v>
      </c>
      <c r="O153" s="31" t="s">
        <v>12</v>
      </c>
      <c r="P153" s="31" t="s">
        <v>12</v>
      </c>
      <c r="Q153" s="31" t="s">
        <v>12</v>
      </c>
      <c r="R153" s="31" t="s">
        <v>13</v>
      </c>
      <c r="S153" s="35"/>
      <c r="T153" s="60">
        <f t="shared" si="53"/>
        <v>4</v>
      </c>
      <c r="U153" s="60">
        <f t="shared" si="54"/>
        <v>2</v>
      </c>
      <c r="W153" s="55">
        <v>23</v>
      </c>
      <c r="X153" s="31"/>
      <c r="Y153" s="31"/>
      <c r="Z153" s="31"/>
      <c r="AA153" s="31"/>
      <c r="AB153" s="31"/>
      <c r="AC153" s="31"/>
      <c r="AD153" s="35"/>
      <c r="AE153" s="60">
        <f t="shared" si="55"/>
        <v>0</v>
      </c>
      <c r="AF153" s="60">
        <f t="shared" si="56"/>
        <v>0</v>
      </c>
      <c r="AH153" s="55">
        <v>23</v>
      </c>
      <c r="AI153" s="31"/>
      <c r="AJ153" s="31"/>
      <c r="AK153" s="31"/>
      <c r="AL153" s="31"/>
      <c r="AM153" s="31"/>
      <c r="AN153" s="31"/>
      <c r="AO153" s="35"/>
      <c r="AP153" s="60">
        <f t="shared" si="57"/>
        <v>0</v>
      </c>
      <c r="AQ153" s="60">
        <f t="shared" si="58"/>
        <v>0</v>
      </c>
    </row>
    <row r="154" spans="1:43" x14ac:dyDescent="0.2">
      <c r="A154" s="55">
        <v>24</v>
      </c>
      <c r="B154" s="31" t="s">
        <v>12</v>
      </c>
      <c r="C154" s="31" t="s">
        <v>12</v>
      </c>
      <c r="D154" s="31" t="s">
        <v>12</v>
      </c>
      <c r="E154" s="31" t="s">
        <v>12</v>
      </c>
      <c r="F154" s="31" t="s">
        <v>12</v>
      </c>
      <c r="G154" s="31" t="s">
        <v>13</v>
      </c>
      <c r="H154" s="35"/>
      <c r="I154" s="60">
        <f t="shared" si="51"/>
        <v>5</v>
      </c>
      <c r="J154" s="60">
        <f t="shared" si="52"/>
        <v>1</v>
      </c>
      <c r="L154" s="55">
        <v>24</v>
      </c>
      <c r="M154" s="31" t="s">
        <v>12</v>
      </c>
      <c r="N154" s="31" t="s">
        <v>12</v>
      </c>
      <c r="O154" s="31" t="s">
        <v>12</v>
      </c>
      <c r="P154" s="31" t="s">
        <v>13</v>
      </c>
      <c r="Q154" s="31" t="s">
        <v>12</v>
      </c>
      <c r="R154" s="31" t="s">
        <v>12</v>
      </c>
      <c r="S154" s="35"/>
      <c r="T154" s="60">
        <f t="shared" si="53"/>
        <v>5</v>
      </c>
      <c r="U154" s="60">
        <f t="shared" si="54"/>
        <v>1</v>
      </c>
      <c r="W154" s="55">
        <v>24</v>
      </c>
      <c r="X154" s="31"/>
      <c r="Y154" s="31"/>
      <c r="Z154" s="31"/>
      <c r="AA154" s="31"/>
      <c r="AB154" s="31"/>
      <c r="AC154" s="31"/>
      <c r="AD154" s="35"/>
      <c r="AE154" s="60">
        <f t="shared" si="55"/>
        <v>0</v>
      </c>
      <c r="AF154" s="60">
        <f t="shared" si="56"/>
        <v>0</v>
      </c>
      <c r="AH154" s="55">
        <v>24</v>
      </c>
      <c r="AI154" s="31"/>
      <c r="AJ154" s="31"/>
      <c r="AK154" s="31"/>
      <c r="AL154" s="31"/>
      <c r="AM154" s="31"/>
      <c r="AN154" s="31"/>
      <c r="AO154" s="35"/>
      <c r="AP154" s="60">
        <f t="shared" si="57"/>
        <v>0</v>
      </c>
      <c r="AQ154" s="60">
        <f t="shared" si="58"/>
        <v>0</v>
      </c>
    </row>
    <row r="155" spans="1:43" x14ac:dyDescent="0.2">
      <c r="A155" s="55">
        <v>25</v>
      </c>
      <c r="B155" s="31" t="s">
        <v>12</v>
      </c>
      <c r="C155" s="31" t="s">
        <v>13</v>
      </c>
      <c r="D155" s="31" t="s">
        <v>12</v>
      </c>
      <c r="E155" s="31" t="s">
        <v>12</v>
      </c>
      <c r="F155" s="31" t="s">
        <v>12</v>
      </c>
      <c r="G155" s="31" t="s">
        <v>12</v>
      </c>
      <c r="H155" s="35"/>
      <c r="I155" s="60">
        <f t="shared" si="51"/>
        <v>5</v>
      </c>
      <c r="J155" s="60">
        <f t="shared" si="52"/>
        <v>1</v>
      </c>
      <c r="L155" s="55">
        <v>25</v>
      </c>
      <c r="M155" s="31" t="s">
        <v>13</v>
      </c>
      <c r="N155" s="31" t="s">
        <v>13</v>
      </c>
      <c r="O155" s="31" t="s">
        <v>12</v>
      </c>
      <c r="P155" s="31" t="s">
        <v>12</v>
      </c>
      <c r="Q155" s="31" t="s">
        <v>13</v>
      </c>
      <c r="R155" s="31" t="s">
        <v>12</v>
      </c>
      <c r="S155" s="35"/>
      <c r="T155" s="60">
        <f t="shared" si="53"/>
        <v>3</v>
      </c>
      <c r="U155" s="60">
        <f t="shared" si="54"/>
        <v>3</v>
      </c>
      <c r="W155" s="55">
        <v>25</v>
      </c>
      <c r="X155" s="31"/>
      <c r="Y155" s="31"/>
      <c r="Z155" s="31"/>
      <c r="AA155" s="31"/>
      <c r="AB155" s="31"/>
      <c r="AC155" s="31"/>
      <c r="AD155" s="35"/>
      <c r="AE155" s="60">
        <f t="shared" si="55"/>
        <v>0</v>
      </c>
      <c r="AF155" s="60">
        <f t="shared" si="56"/>
        <v>0</v>
      </c>
      <c r="AH155" s="55">
        <v>25</v>
      </c>
      <c r="AI155" s="31"/>
      <c r="AJ155" s="31"/>
      <c r="AK155" s="31"/>
      <c r="AL155" s="31"/>
      <c r="AM155" s="31"/>
      <c r="AN155" s="31"/>
      <c r="AO155" s="35"/>
      <c r="AP155" s="60">
        <f t="shared" si="57"/>
        <v>0</v>
      </c>
      <c r="AQ155" s="60">
        <f t="shared" si="58"/>
        <v>0</v>
      </c>
    </row>
    <row r="156" spans="1:43" x14ac:dyDescent="0.2">
      <c r="A156" s="55">
        <v>26</v>
      </c>
      <c r="B156" s="31" t="s">
        <v>12</v>
      </c>
      <c r="C156" s="31" t="s">
        <v>12</v>
      </c>
      <c r="D156" s="31" t="s">
        <v>12</v>
      </c>
      <c r="E156" s="31" t="s">
        <v>12</v>
      </c>
      <c r="F156" s="31" t="s">
        <v>12</v>
      </c>
      <c r="G156" s="31" t="s">
        <v>12</v>
      </c>
      <c r="H156" s="35"/>
      <c r="I156" s="60">
        <f t="shared" si="51"/>
        <v>6</v>
      </c>
      <c r="J156" s="60">
        <f t="shared" si="52"/>
        <v>0</v>
      </c>
      <c r="L156" s="55">
        <v>26</v>
      </c>
      <c r="M156" s="31" t="s">
        <v>12</v>
      </c>
      <c r="N156" s="31" t="s">
        <v>13</v>
      </c>
      <c r="O156" s="31" t="s">
        <v>12</v>
      </c>
      <c r="P156" s="31" t="s">
        <v>12</v>
      </c>
      <c r="Q156" s="31" t="s">
        <v>12</v>
      </c>
      <c r="R156" s="31" t="s">
        <v>12</v>
      </c>
      <c r="S156" s="35"/>
      <c r="T156" s="60">
        <f t="shared" si="53"/>
        <v>5</v>
      </c>
      <c r="U156" s="60">
        <f t="shared" si="54"/>
        <v>1</v>
      </c>
      <c r="W156" s="55">
        <v>26</v>
      </c>
      <c r="X156" s="31"/>
      <c r="Y156" s="31"/>
      <c r="Z156" s="31"/>
      <c r="AA156" s="31"/>
      <c r="AB156" s="31"/>
      <c r="AC156" s="31"/>
      <c r="AD156" s="35"/>
      <c r="AE156" s="60">
        <f t="shared" si="55"/>
        <v>0</v>
      </c>
      <c r="AF156" s="60">
        <f t="shared" si="56"/>
        <v>0</v>
      </c>
      <c r="AH156" s="55">
        <v>26</v>
      </c>
      <c r="AI156" s="31"/>
      <c r="AJ156" s="31"/>
      <c r="AK156" s="31"/>
      <c r="AL156" s="31"/>
      <c r="AM156" s="31"/>
      <c r="AN156" s="31"/>
      <c r="AO156" s="35"/>
      <c r="AP156" s="60">
        <f t="shared" si="57"/>
        <v>0</v>
      </c>
      <c r="AQ156" s="60">
        <f t="shared" si="58"/>
        <v>0</v>
      </c>
    </row>
    <row r="157" spans="1:43" x14ac:dyDescent="0.2">
      <c r="A157" s="55">
        <v>27</v>
      </c>
      <c r="B157" s="31" t="s">
        <v>12</v>
      </c>
      <c r="C157" s="31" t="s">
        <v>12</v>
      </c>
      <c r="D157" s="31" t="s">
        <v>12</v>
      </c>
      <c r="E157" s="31" t="s">
        <v>12</v>
      </c>
      <c r="F157" s="31" t="s">
        <v>12</v>
      </c>
      <c r="G157" s="31" t="s">
        <v>12</v>
      </c>
      <c r="H157" s="35"/>
      <c r="I157" s="60">
        <f t="shared" si="51"/>
        <v>6</v>
      </c>
      <c r="J157" s="60">
        <f t="shared" si="52"/>
        <v>0</v>
      </c>
      <c r="L157" s="55">
        <v>27</v>
      </c>
      <c r="M157" s="31" t="s">
        <v>12</v>
      </c>
      <c r="N157" s="31" t="s">
        <v>12</v>
      </c>
      <c r="O157" s="31" t="s">
        <v>12</v>
      </c>
      <c r="P157" s="31" t="s">
        <v>12</v>
      </c>
      <c r="Q157" s="31" t="s">
        <v>12</v>
      </c>
      <c r="R157" s="31" t="s">
        <v>12</v>
      </c>
      <c r="S157" s="35"/>
      <c r="T157" s="60">
        <f t="shared" si="53"/>
        <v>6</v>
      </c>
      <c r="U157" s="60">
        <f t="shared" si="54"/>
        <v>0</v>
      </c>
      <c r="W157" s="55">
        <v>27</v>
      </c>
      <c r="X157" s="31"/>
      <c r="Y157" s="31"/>
      <c r="Z157" s="31"/>
      <c r="AA157" s="31"/>
      <c r="AB157" s="31"/>
      <c r="AC157" s="31"/>
      <c r="AD157" s="35"/>
      <c r="AE157" s="60">
        <f t="shared" si="55"/>
        <v>0</v>
      </c>
      <c r="AF157" s="60">
        <f t="shared" si="56"/>
        <v>0</v>
      </c>
      <c r="AH157" s="55">
        <v>27</v>
      </c>
      <c r="AI157" s="31"/>
      <c r="AJ157" s="31"/>
      <c r="AK157" s="31"/>
      <c r="AL157" s="31"/>
      <c r="AM157" s="31"/>
      <c r="AN157" s="31"/>
      <c r="AO157" s="35"/>
      <c r="AP157" s="60">
        <f t="shared" si="57"/>
        <v>0</v>
      </c>
      <c r="AQ157" s="60">
        <f t="shared" si="58"/>
        <v>0</v>
      </c>
    </row>
    <row r="158" spans="1:43" x14ac:dyDescent="0.2">
      <c r="A158" s="55">
        <v>28</v>
      </c>
      <c r="B158" s="31" t="s">
        <v>12</v>
      </c>
      <c r="C158" s="31" t="s">
        <v>12</v>
      </c>
      <c r="D158" s="31" t="s">
        <v>12</v>
      </c>
      <c r="E158" s="31" t="s">
        <v>12</v>
      </c>
      <c r="F158" s="31" t="s">
        <v>12</v>
      </c>
      <c r="G158" s="31" t="s">
        <v>12</v>
      </c>
      <c r="H158" s="35"/>
      <c r="I158" s="60">
        <f t="shared" si="51"/>
        <v>6</v>
      </c>
      <c r="J158" s="60">
        <f t="shared" si="52"/>
        <v>0</v>
      </c>
      <c r="L158" s="55">
        <v>28</v>
      </c>
      <c r="M158" s="31" t="s">
        <v>12</v>
      </c>
      <c r="N158" s="31" t="s">
        <v>12</v>
      </c>
      <c r="O158" s="31" t="s">
        <v>12</v>
      </c>
      <c r="P158" s="31" t="s">
        <v>12</v>
      </c>
      <c r="Q158" s="31" t="s">
        <v>12</v>
      </c>
      <c r="R158" s="31" t="s">
        <v>12</v>
      </c>
      <c r="S158" s="35"/>
      <c r="T158" s="60">
        <f t="shared" si="53"/>
        <v>6</v>
      </c>
      <c r="U158" s="60">
        <f t="shared" si="54"/>
        <v>0</v>
      </c>
      <c r="W158" s="55">
        <v>28</v>
      </c>
      <c r="X158" s="31"/>
      <c r="Y158" s="31"/>
      <c r="Z158" s="31"/>
      <c r="AA158" s="31"/>
      <c r="AB158" s="31"/>
      <c r="AC158" s="31"/>
      <c r="AD158" s="35"/>
      <c r="AE158" s="60">
        <f t="shared" si="55"/>
        <v>0</v>
      </c>
      <c r="AF158" s="60">
        <f t="shared" si="56"/>
        <v>0</v>
      </c>
      <c r="AH158" s="55">
        <v>28</v>
      </c>
      <c r="AI158" s="31"/>
      <c r="AJ158" s="31"/>
      <c r="AK158" s="31"/>
      <c r="AL158" s="31"/>
      <c r="AM158" s="31"/>
      <c r="AN158" s="31"/>
      <c r="AO158" s="35"/>
      <c r="AP158" s="60">
        <f t="shared" si="57"/>
        <v>0</v>
      </c>
      <c r="AQ158" s="60">
        <f t="shared" si="58"/>
        <v>0</v>
      </c>
    </row>
    <row r="159" spans="1:43" x14ac:dyDescent="0.2">
      <c r="A159" s="55">
        <v>29</v>
      </c>
      <c r="B159" s="31" t="s">
        <v>12</v>
      </c>
      <c r="C159" s="31" t="s">
        <v>12</v>
      </c>
      <c r="D159" s="31" t="s">
        <v>12</v>
      </c>
      <c r="E159" s="31" t="s">
        <v>12</v>
      </c>
      <c r="F159" s="31" t="s">
        <v>12</v>
      </c>
      <c r="G159" s="31" t="s">
        <v>12</v>
      </c>
      <c r="H159" s="35"/>
      <c r="I159" s="60">
        <f t="shared" si="51"/>
        <v>6</v>
      </c>
      <c r="J159" s="60">
        <f t="shared" si="52"/>
        <v>0</v>
      </c>
      <c r="L159" s="55">
        <v>29</v>
      </c>
      <c r="M159" s="31" t="s">
        <v>12</v>
      </c>
      <c r="N159" s="31" t="s">
        <v>12</v>
      </c>
      <c r="O159" s="31" t="s">
        <v>12</v>
      </c>
      <c r="P159" s="31" t="s">
        <v>12</v>
      </c>
      <c r="Q159" s="31" t="s">
        <v>12</v>
      </c>
      <c r="R159" s="31" t="s">
        <v>12</v>
      </c>
      <c r="S159" s="35"/>
      <c r="T159" s="60">
        <f t="shared" si="53"/>
        <v>6</v>
      </c>
      <c r="U159" s="60">
        <f t="shared" si="54"/>
        <v>0</v>
      </c>
      <c r="W159" s="55">
        <v>29</v>
      </c>
      <c r="X159" s="31"/>
      <c r="Y159" s="31"/>
      <c r="Z159" s="31"/>
      <c r="AA159" s="31"/>
      <c r="AB159" s="31"/>
      <c r="AC159" s="31"/>
      <c r="AD159" s="35"/>
      <c r="AE159" s="60">
        <f t="shared" si="55"/>
        <v>0</v>
      </c>
      <c r="AF159" s="60">
        <f t="shared" si="56"/>
        <v>0</v>
      </c>
      <c r="AH159" s="55">
        <v>29</v>
      </c>
      <c r="AI159" s="31"/>
      <c r="AJ159" s="31"/>
      <c r="AK159" s="31"/>
      <c r="AL159" s="31"/>
      <c r="AM159" s="31"/>
      <c r="AN159" s="31"/>
      <c r="AO159" s="35"/>
      <c r="AP159" s="60">
        <f t="shared" si="57"/>
        <v>0</v>
      </c>
      <c r="AQ159" s="60">
        <f t="shared" si="58"/>
        <v>0</v>
      </c>
    </row>
    <row r="160" spans="1:43" ht="13.5" thickBot="1" x14ac:dyDescent="0.25">
      <c r="A160" s="56">
        <v>30</v>
      </c>
      <c r="B160" s="32" t="s">
        <v>12</v>
      </c>
      <c r="C160" s="32" t="s">
        <v>13</v>
      </c>
      <c r="D160" s="32" t="s">
        <v>12</v>
      </c>
      <c r="E160" s="32" t="s">
        <v>12</v>
      </c>
      <c r="F160" s="32" t="s">
        <v>12</v>
      </c>
      <c r="G160" s="32" t="s">
        <v>13</v>
      </c>
      <c r="H160" s="36"/>
      <c r="I160" s="60">
        <f t="shared" si="51"/>
        <v>4</v>
      </c>
      <c r="J160" s="60">
        <f t="shared" si="52"/>
        <v>2</v>
      </c>
      <c r="L160" s="56">
        <v>30</v>
      </c>
      <c r="M160" s="32" t="s">
        <v>13</v>
      </c>
      <c r="N160" s="32" t="s">
        <v>12</v>
      </c>
      <c r="O160" s="32" t="s">
        <v>12</v>
      </c>
      <c r="P160" s="32" t="s">
        <v>13</v>
      </c>
      <c r="Q160" s="32" t="s">
        <v>12</v>
      </c>
      <c r="R160" s="32" t="s">
        <v>13</v>
      </c>
      <c r="S160" s="36"/>
      <c r="T160" s="60">
        <f t="shared" si="53"/>
        <v>3</v>
      </c>
      <c r="U160" s="60">
        <f t="shared" si="54"/>
        <v>3</v>
      </c>
      <c r="W160" s="56">
        <v>30</v>
      </c>
      <c r="X160" s="32"/>
      <c r="Y160" s="32"/>
      <c r="Z160" s="32"/>
      <c r="AA160" s="32"/>
      <c r="AB160" s="32"/>
      <c r="AC160" s="32"/>
      <c r="AD160" s="36"/>
      <c r="AE160" s="60">
        <f t="shared" si="55"/>
        <v>0</v>
      </c>
      <c r="AF160" s="60">
        <f t="shared" si="56"/>
        <v>0</v>
      </c>
      <c r="AH160" s="56">
        <v>30</v>
      </c>
      <c r="AI160" s="32"/>
      <c r="AJ160" s="32"/>
      <c r="AK160" s="32"/>
      <c r="AL160" s="32"/>
      <c r="AM160" s="32"/>
      <c r="AN160" s="32"/>
      <c r="AO160" s="36"/>
      <c r="AP160" s="60">
        <f t="shared" si="57"/>
        <v>0</v>
      </c>
      <c r="AQ160" s="60">
        <f t="shared" si="58"/>
        <v>0</v>
      </c>
    </row>
    <row r="161" spans="1:43" x14ac:dyDescent="0.2">
      <c r="A161" s="57" t="s">
        <v>14</v>
      </c>
      <c r="B161" s="58">
        <f>COUNTIF(B131:B160,$B$163)</f>
        <v>28</v>
      </c>
      <c r="C161" s="58">
        <f t="shared" ref="C161:G161" si="59">COUNTIF(C131:C160,$B$163)</f>
        <v>27</v>
      </c>
      <c r="D161" s="58">
        <f t="shared" si="59"/>
        <v>28</v>
      </c>
      <c r="E161" s="58">
        <f t="shared" si="59"/>
        <v>29</v>
      </c>
      <c r="F161" s="58">
        <f t="shared" si="59"/>
        <v>30</v>
      </c>
      <c r="G161" s="58">
        <f t="shared" si="59"/>
        <v>17</v>
      </c>
      <c r="H161" s="37"/>
      <c r="I161" s="1"/>
      <c r="J161" s="1"/>
      <c r="L161" s="57" t="s">
        <v>14</v>
      </c>
      <c r="M161" s="58">
        <f>COUNTIF(M131:M160,$M163)</f>
        <v>25</v>
      </c>
      <c r="N161" s="58">
        <f t="shared" ref="N161:R161" si="60">COUNTIF(N131:N160,$M163)</f>
        <v>25</v>
      </c>
      <c r="O161" s="58">
        <f t="shared" si="60"/>
        <v>29</v>
      </c>
      <c r="P161" s="58">
        <f t="shared" si="60"/>
        <v>22</v>
      </c>
      <c r="Q161" s="58">
        <f t="shared" si="60"/>
        <v>29</v>
      </c>
      <c r="R161" s="58">
        <f t="shared" si="60"/>
        <v>27</v>
      </c>
      <c r="S161" s="37"/>
      <c r="T161" s="1"/>
      <c r="U161" s="1"/>
      <c r="W161" s="57" t="s">
        <v>14</v>
      </c>
      <c r="X161" s="58">
        <f>COUNTIF(X131:X160,$X$163)</f>
        <v>0</v>
      </c>
      <c r="Y161" s="58">
        <f t="shared" ref="Y161:AC161" si="61">COUNTIF(Y131:Y160,$X$163)</f>
        <v>0</v>
      </c>
      <c r="Z161" s="58">
        <f t="shared" si="61"/>
        <v>0</v>
      </c>
      <c r="AA161" s="58">
        <f t="shared" si="61"/>
        <v>0</v>
      </c>
      <c r="AB161" s="58">
        <f t="shared" si="61"/>
        <v>0</v>
      </c>
      <c r="AC161" s="58">
        <f t="shared" si="61"/>
        <v>0</v>
      </c>
      <c r="AD161" s="37"/>
      <c r="AE161" s="1"/>
      <c r="AF161" s="1"/>
      <c r="AH161" s="57" t="s">
        <v>14</v>
      </c>
      <c r="AI161" s="58">
        <f>COUNTIF(AI131:AI160,$AI$163)</f>
        <v>0</v>
      </c>
      <c r="AJ161" s="58">
        <f t="shared" ref="AJ161:AN161" si="62">COUNTIF(AJ131:AJ160,$AI$163)</f>
        <v>0</v>
      </c>
      <c r="AK161" s="58">
        <f t="shared" si="62"/>
        <v>0</v>
      </c>
      <c r="AL161" s="58">
        <f t="shared" si="62"/>
        <v>0</v>
      </c>
      <c r="AM161" s="58">
        <f t="shared" si="62"/>
        <v>0</v>
      </c>
      <c r="AN161" s="58">
        <f t="shared" si="62"/>
        <v>0</v>
      </c>
      <c r="AO161" s="37"/>
      <c r="AP161" s="1"/>
      <c r="AQ161" s="1"/>
    </row>
    <row r="162" spans="1:43" ht="13.5" thickBot="1" x14ac:dyDescent="0.25">
      <c r="A162" s="40" t="s">
        <v>15</v>
      </c>
      <c r="B162" s="33">
        <f>COUNTIF(B131:B160,$B$164)</f>
        <v>2</v>
      </c>
      <c r="C162" s="33">
        <f t="shared" ref="C162:G162" si="63">COUNTIF(C131:C160,$B$164)</f>
        <v>3</v>
      </c>
      <c r="D162" s="33">
        <f t="shared" si="63"/>
        <v>2</v>
      </c>
      <c r="E162" s="33">
        <f t="shared" si="63"/>
        <v>1</v>
      </c>
      <c r="F162" s="33">
        <f t="shared" si="63"/>
        <v>0</v>
      </c>
      <c r="G162" s="33">
        <f t="shared" si="63"/>
        <v>13</v>
      </c>
      <c r="H162" s="38"/>
      <c r="I162" s="29">
        <f>SUM(B162:G162)</f>
        <v>21</v>
      </c>
      <c r="J162" s="1"/>
      <c r="L162" s="40" t="s">
        <v>15</v>
      </c>
      <c r="M162" s="33">
        <f>COUNTIF(M131:M160,$M$164)</f>
        <v>5</v>
      </c>
      <c r="N162" s="33">
        <f t="shared" ref="N162:R162" si="64">COUNTIF(N131:N160,$M$164)</f>
        <v>5</v>
      </c>
      <c r="O162" s="33">
        <f t="shared" si="64"/>
        <v>1</v>
      </c>
      <c r="P162" s="33">
        <f t="shared" si="64"/>
        <v>8</v>
      </c>
      <c r="Q162" s="33">
        <f t="shared" si="64"/>
        <v>1</v>
      </c>
      <c r="R162" s="33">
        <f t="shared" si="64"/>
        <v>3</v>
      </c>
      <c r="S162" s="38"/>
      <c r="T162" s="29">
        <f>SUM(M162:R162)</f>
        <v>23</v>
      </c>
      <c r="U162" s="1"/>
      <c r="W162" s="40" t="s">
        <v>15</v>
      </c>
      <c r="X162" s="33">
        <f>COUNTIF(X131:X160,$X$164)</f>
        <v>0</v>
      </c>
      <c r="Y162" s="33">
        <f t="shared" ref="Y162:AC162" si="65">COUNTIF(Y131:Y160,$X$164)</f>
        <v>0</v>
      </c>
      <c r="Z162" s="33">
        <f t="shared" si="65"/>
        <v>0</v>
      </c>
      <c r="AA162" s="33">
        <f t="shared" si="65"/>
        <v>0</v>
      </c>
      <c r="AB162" s="33">
        <f t="shared" si="65"/>
        <v>0</v>
      </c>
      <c r="AC162" s="33">
        <f t="shared" si="65"/>
        <v>0</v>
      </c>
      <c r="AD162" s="38"/>
      <c r="AE162" s="29">
        <f>SUM(X162:AC162)</f>
        <v>0</v>
      </c>
      <c r="AF162" s="1"/>
      <c r="AH162" s="40" t="s">
        <v>15</v>
      </c>
      <c r="AI162" s="33">
        <f>COUNTIF(AI131:AI160,$AI$164)</f>
        <v>0</v>
      </c>
      <c r="AJ162" s="33">
        <f t="shared" ref="AJ162:AN162" si="66">COUNTIF(AJ131:AJ160,$AI$164)</f>
        <v>0</v>
      </c>
      <c r="AK162" s="33">
        <f t="shared" si="66"/>
        <v>0</v>
      </c>
      <c r="AL162" s="33">
        <f t="shared" si="66"/>
        <v>0</v>
      </c>
      <c r="AM162" s="33">
        <f t="shared" si="66"/>
        <v>0</v>
      </c>
      <c r="AN162" s="33">
        <f t="shared" si="66"/>
        <v>0</v>
      </c>
      <c r="AO162" s="38"/>
      <c r="AP162" s="29">
        <f>SUM(AI162:AN162)</f>
        <v>0</v>
      </c>
      <c r="AQ162" s="1"/>
    </row>
    <row r="163" spans="1:43" x14ac:dyDescent="0.2">
      <c r="A163" s="52" t="s">
        <v>61</v>
      </c>
      <c r="B163" s="53" t="s">
        <v>12</v>
      </c>
      <c r="C163" s="1"/>
      <c r="D163" s="1"/>
      <c r="E163" s="1"/>
      <c r="F163" s="1"/>
      <c r="G163" s="1"/>
      <c r="H163" s="1"/>
      <c r="I163" s="1"/>
      <c r="J163" s="1"/>
      <c r="L163" s="52" t="s">
        <v>61</v>
      </c>
      <c r="M163" s="53" t="s">
        <v>12</v>
      </c>
      <c r="N163" s="1"/>
      <c r="P163" s="1"/>
      <c r="Q163" s="1"/>
      <c r="R163" s="1"/>
      <c r="S163" s="1"/>
      <c r="T163" s="1"/>
      <c r="U163" s="1"/>
      <c r="W163" s="52" t="s">
        <v>61</v>
      </c>
      <c r="X163" s="53" t="s">
        <v>12</v>
      </c>
      <c r="Y163" s="1"/>
      <c r="AA163" s="1"/>
      <c r="AB163" s="1"/>
      <c r="AC163" s="1"/>
      <c r="AD163" s="1"/>
      <c r="AE163" s="1"/>
      <c r="AF163" s="1"/>
      <c r="AH163" s="52" t="s">
        <v>61</v>
      </c>
      <c r="AI163" s="53" t="s">
        <v>12</v>
      </c>
      <c r="AJ163" s="1"/>
      <c r="AL163" s="1"/>
      <c r="AM163" s="1"/>
      <c r="AN163" s="1"/>
      <c r="AO163" s="1"/>
      <c r="AP163" s="1"/>
      <c r="AQ163" s="1"/>
    </row>
    <row r="164" spans="1:43" x14ac:dyDescent="0.2">
      <c r="A164" s="52" t="s">
        <v>62</v>
      </c>
      <c r="B164" s="53" t="s">
        <v>13</v>
      </c>
      <c r="C164" s="41" t="s">
        <v>63</v>
      </c>
      <c r="D164" s="1"/>
      <c r="E164" s="1"/>
      <c r="F164" s="1"/>
      <c r="G164" s="1"/>
      <c r="H164" s="1"/>
      <c r="I164" s="1"/>
      <c r="J164" s="1"/>
      <c r="L164" s="52" t="s">
        <v>62</v>
      </c>
      <c r="M164" s="53" t="s">
        <v>13</v>
      </c>
      <c r="N164" s="41" t="s">
        <v>63</v>
      </c>
      <c r="P164" s="1"/>
      <c r="Q164" s="1"/>
      <c r="R164" s="1"/>
      <c r="S164" s="1"/>
      <c r="T164" s="1"/>
      <c r="U164" s="1"/>
      <c r="W164" s="52" t="s">
        <v>62</v>
      </c>
      <c r="X164" s="53" t="s">
        <v>13</v>
      </c>
      <c r="Y164" s="41" t="s">
        <v>63</v>
      </c>
      <c r="AA164" s="1"/>
      <c r="AB164" s="1"/>
      <c r="AC164" s="1"/>
      <c r="AD164" s="1"/>
      <c r="AE164" s="1"/>
      <c r="AF164" s="1"/>
      <c r="AH164" s="52" t="s">
        <v>62</v>
      </c>
      <c r="AI164" s="53" t="s">
        <v>13</v>
      </c>
      <c r="AJ164" s="41" t="s">
        <v>63</v>
      </c>
      <c r="AL164" s="1"/>
      <c r="AM164" s="1"/>
      <c r="AN164" s="1"/>
      <c r="AO164" s="1"/>
      <c r="AP164" s="1"/>
      <c r="AQ164" s="1"/>
    </row>
    <row r="166" spans="1:43" x14ac:dyDescent="0.2">
      <c r="B166" s="433" t="s">
        <v>66</v>
      </c>
      <c r="C166" s="434"/>
      <c r="D166" s="434"/>
      <c r="E166" s="435"/>
      <c r="F166" s="435"/>
      <c r="M166" s="433" t="s">
        <v>66</v>
      </c>
      <c r="N166" s="434"/>
      <c r="O166" s="434"/>
      <c r="P166" s="435"/>
      <c r="Q166" s="435"/>
      <c r="X166" s="433" t="s">
        <v>66</v>
      </c>
      <c r="Y166" s="434"/>
      <c r="Z166" s="434"/>
      <c r="AA166" s="435"/>
      <c r="AB166" s="435"/>
      <c r="AI166" s="433" t="s">
        <v>66</v>
      </c>
      <c r="AJ166" s="434"/>
      <c r="AK166" s="434"/>
      <c r="AL166" s="435"/>
      <c r="AM166" s="435"/>
    </row>
    <row r="167" spans="1:43" ht="13.5" thickBot="1" x14ac:dyDescent="0.25"/>
    <row r="168" spans="1:43" ht="13.5" thickBot="1" x14ac:dyDescent="0.25">
      <c r="B168" s="413" t="s">
        <v>16</v>
      </c>
      <c r="C168" s="414"/>
      <c r="D168" s="414"/>
      <c r="E168" s="414"/>
      <c r="F168" s="414"/>
      <c r="G168" s="414"/>
      <c r="H168" s="415"/>
      <c r="I168" s="411">
        <f>I203</f>
        <v>0</v>
      </c>
      <c r="J168" s="1"/>
      <c r="M168" s="413" t="s">
        <v>16</v>
      </c>
      <c r="N168" s="414"/>
      <c r="O168" s="414"/>
      <c r="P168" s="414"/>
      <c r="Q168" s="414"/>
      <c r="R168" s="414"/>
      <c r="S168" s="415"/>
      <c r="T168" s="411">
        <f>T203</f>
        <v>0</v>
      </c>
      <c r="U168" s="1"/>
      <c r="X168" s="413" t="s">
        <v>16</v>
      </c>
      <c r="Y168" s="414"/>
      <c r="Z168" s="414"/>
      <c r="AA168" s="414"/>
      <c r="AB168" s="414"/>
      <c r="AC168" s="414"/>
      <c r="AD168" s="415"/>
      <c r="AE168" s="411">
        <f>AE203</f>
        <v>0</v>
      </c>
      <c r="AF168" s="1"/>
      <c r="AI168" s="413" t="s">
        <v>16</v>
      </c>
      <c r="AJ168" s="414"/>
      <c r="AK168" s="414"/>
      <c r="AL168" s="414"/>
      <c r="AM168" s="414"/>
      <c r="AN168" s="414"/>
      <c r="AO168" s="415"/>
      <c r="AP168" s="411">
        <f>AP203</f>
        <v>0</v>
      </c>
      <c r="AQ168" s="1"/>
    </row>
    <row r="169" spans="1:43" ht="13.5" thickBot="1" x14ac:dyDescent="0.25">
      <c r="B169" s="334" t="str">
        <f>'Team Master Sheet'!$B$114</f>
        <v>Newmont Gold Corp.</v>
      </c>
      <c r="C169" s="426"/>
      <c r="D169" s="426"/>
      <c r="E169" s="426"/>
      <c r="F169" s="426"/>
      <c r="G169" s="426"/>
      <c r="H169" s="415"/>
      <c r="I169" s="412"/>
      <c r="J169" s="1"/>
      <c r="M169" s="427" t="str">
        <f>'Team Master Sheet'!$E$114</f>
        <v>Climax Molybdenum</v>
      </c>
      <c r="N169" s="428"/>
      <c r="O169" s="428"/>
      <c r="P169" s="428"/>
      <c r="Q169" s="428"/>
      <c r="R169" s="428"/>
      <c r="S169" s="415"/>
      <c r="T169" s="412"/>
      <c r="U169" s="1"/>
      <c r="X169" s="427" t="str">
        <f>'Team Master Sheet'!$H$114</f>
        <v>Mine 19</v>
      </c>
      <c r="Y169" s="428"/>
      <c r="Z169" s="428"/>
      <c r="AA169" s="428"/>
      <c r="AB169" s="428"/>
      <c r="AC169" s="428"/>
      <c r="AD169" s="415"/>
      <c r="AE169" s="412"/>
      <c r="AF169" s="1"/>
      <c r="AI169" s="427" t="str">
        <f>'Team Master Sheet'!$K$114</f>
        <v>Mine 20</v>
      </c>
      <c r="AJ169" s="428"/>
      <c r="AK169" s="428"/>
      <c r="AL169" s="428"/>
      <c r="AM169" s="428"/>
      <c r="AN169" s="428"/>
      <c r="AO169" s="415"/>
      <c r="AP169" s="412"/>
      <c r="AQ169" s="1"/>
    </row>
    <row r="170" spans="1:43" ht="13.5" thickBot="1" x14ac:dyDescent="0.25">
      <c r="A170" s="422" t="s">
        <v>17</v>
      </c>
      <c r="B170" s="424">
        <f>'Team Master Sheet'!B120</f>
        <v>0</v>
      </c>
      <c r="C170" s="416">
        <f>'Team Master Sheet'!B121</f>
        <v>0</v>
      </c>
      <c r="D170" s="416">
        <f>'Team Master Sheet'!B122</f>
        <v>0</v>
      </c>
      <c r="E170" s="416">
        <f>'Team Master Sheet'!B123</f>
        <v>0</v>
      </c>
      <c r="F170" s="416">
        <f>'Team Master Sheet'!B124</f>
        <v>0</v>
      </c>
      <c r="G170" s="418">
        <f>'Team Master Sheet'!B125</f>
        <v>0</v>
      </c>
      <c r="H170" s="420">
        <f>'Team Master Sheet'!B126</f>
        <v>0</v>
      </c>
      <c r="I170" s="1"/>
      <c r="J170" s="1"/>
      <c r="L170" s="409" t="s">
        <v>17</v>
      </c>
      <c r="M170" s="405">
        <f>'Team Master Sheet'!E120</f>
        <v>0</v>
      </c>
      <c r="N170" s="405">
        <f>'Team Master Sheet'!E121</f>
        <v>0</v>
      </c>
      <c r="O170" s="405">
        <f>'Team Master Sheet'!E122</f>
        <v>0</v>
      </c>
      <c r="P170" s="405">
        <f>'Team Master Sheet'!E123</f>
        <v>0</v>
      </c>
      <c r="Q170" s="405">
        <f>'Team Master Sheet'!E124</f>
        <v>0</v>
      </c>
      <c r="R170" s="405">
        <f>'Team Master Sheet'!E125</f>
        <v>0</v>
      </c>
      <c r="S170" s="407">
        <f>'Team Master Sheet'!E126</f>
        <v>0</v>
      </c>
      <c r="T170" s="1"/>
      <c r="U170" s="1"/>
      <c r="W170" s="409" t="s">
        <v>17</v>
      </c>
      <c r="X170" s="405" t="str">
        <f>'Team Master Sheet'!H120</f>
        <v>John Q. Miner 110</v>
      </c>
      <c r="Y170" s="405" t="str">
        <f>'Team Master Sheet'!H121</f>
        <v>John Q. Miner 111</v>
      </c>
      <c r="Z170" s="405" t="str">
        <f>'Team Master Sheet'!H122</f>
        <v>John Q. Miner 112</v>
      </c>
      <c r="AA170" s="405" t="str">
        <f>'Team Master Sheet'!H123</f>
        <v>John Q. Miner 113</v>
      </c>
      <c r="AB170" s="405" t="str">
        <f>'Team Master Sheet'!H124</f>
        <v>John Q. Miner 114</v>
      </c>
      <c r="AC170" s="405" t="str">
        <f>'Team Master Sheet'!H125</f>
        <v>John Q. Miner 115</v>
      </c>
      <c r="AD170" s="407" t="str">
        <f>'Team Master Sheet'!H126</f>
        <v>Alternate 19</v>
      </c>
      <c r="AE170" s="1"/>
      <c r="AF170" s="1"/>
      <c r="AH170" s="409" t="s">
        <v>17</v>
      </c>
      <c r="AI170" s="405" t="str">
        <f>'Team Master Sheet'!K120</f>
        <v>John Q. Miner 116</v>
      </c>
      <c r="AJ170" s="405" t="str">
        <f>'Team Master Sheet'!K121</f>
        <v>John Q. Miner 117</v>
      </c>
      <c r="AK170" s="405" t="str">
        <f>'Team Master Sheet'!K122</f>
        <v>John Q. Miner 118</v>
      </c>
      <c r="AL170" s="405" t="str">
        <f>'Team Master Sheet'!K123</f>
        <v>John Q. Miner 119</v>
      </c>
      <c r="AM170" s="405" t="str">
        <f>'Team Master Sheet'!K124</f>
        <v>John Q. Miner 120</v>
      </c>
      <c r="AN170" s="405" t="str">
        <f>'Team Master Sheet'!K125</f>
        <v>John Q. Miner 121</v>
      </c>
      <c r="AO170" s="407" t="str">
        <f>'Team Master Sheet'!K126</f>
        <v>Alternate 20</v>
      </c>
      <c r="AP170" s="1"/>
      <c r="AQ170" s="1"/>
    </row>
    <row r="171" spans="1:43" ht="13.5" thickBot="1" x14ac:dyDescent="0.25">
      <c r="A171" s="423"/>
      <c r="B171" s="425"/>
      <c r="C171" s="417"/>
      <c r="D171" s="417"/>
      <c r="E171" s="417"/>
      <c r="F171" s="417"/>
      <c r="G171" s="419"/>
      <c r="H171" s="421"/>
      <c r="I171" s="59" t="s">
        <v>10</v>
      </c>
      <c r="J171" s="59" t="s">
        <v>11</v>
      </c>
      <c r="L171" s="410"/>
      <c r="M171" s="406"/>
      <c r="N171" s="406"/>
      <c r="O171" s="406"/>
      <c r="P171" s="406"/>
      <c r="Q171" s="406"/>
      <c r="R171" s="406"/>
      <c r="S171" s="408"/>
      <c r="T171" s="59" t="s">
        <v>10</v>
      </c>
      <c r="U171" s="59" t="s">
        <v>11</v>
      </c>
      <c r="W171" s="410"/>
      <c r="X171" s="406"/>
      <c r="Y171" s="406"/>
      <c r="Z171" s="406"/>
      <c r="AA171" s="406"/>
      <c r="AB171" s="406"/>
      <c r="AC171" s="406"/>
      <c r="AD171" s="408"/>
      <c r="AE171" s="59" t="s">
        <v>10</v>
      </c>
      <c r="AF171" s="59" t="s">
        <v>11</v>
      </c>
      <c r="AH171" s="410"/>
      <c r="AI171" s="406"/>
      <c r="AJ171" s="406"/>
      <c r="AK171" s="406"/>
      <c r="AL171" s="406"/>
      <c r="AM171" s="406"/>
      <c r="AN171" s="406"/>
      <c r="AO171" s="408"/>
      <c r="AP171" s="59" t="s">
        <v>10</v>
      </c>
      <c r="AQ171" s="59" t="s">
        <v>11</v>
      </c>
    </row>
    <row r="172" spans="1:43" x14ac:dyDescent="0.2">
      <c r="A172" s="54">
        <v>1</v>
      </c>
      <c r="B172" s="30"/>
      <c r="C172" s="30"/>
      <c r="D172" s="30"/>
      <c r="E172" s="30"/>
      <c r="F172" s="30"/>
      <c r="G172" s="30"/>
      <c r="H172" s="34"/>
      <c r="I172" s="60">
        <f>COUNTIF(B172:G172,$B$204)</f>
        <v>0</v>
      </c>
      <c r="J172" s="60">
        <f>COUNTIF(B172:G172,$B$205)</f>
        <v>0</v>
      </c>
      <c r="L172" s="54">
        <v>1</v>
      </c>
      <c r="M172" s="39"/>
      <c r="N172" s="39"/>
      <c r="O172" s="39"/>
      <c r="P172" s="39"/>
      <c r="Q172" s="39"/>
      <c r="R172" s="39"/>
      <c r="S172" s="34"/>
      <c r="T172" s="60">
        <f>COUNTIF(M172:R172,$M$204)</f>
        <v>0</v>
      </c>
      <c r="U172" s="60">
        <f>COUNTIF(M172:R172,$M$205)</f>
        <v>0</v>
      </c>
      <c r="W172" s="54">
        <v>1</v>
      </c>
      <c r="X172" s="39"/>
      <c r="Y172" s="39"/>
      <c r="Z172" s="39"/>
      <c r="AA172" s="39"/>
      <c r="AB172" s="39"/>
      <c r="AC172" s="39"/>
      <c r="AD172" s="34"/>
      <c r="AE172" s="60">
        <f>COUNTIF(X172:AC172,$X$204)</f>
        <v>0</v>
      </c>
      <c r="AF172" s="60">
        <f>COUNTIF(X172:AC172,$X$205)</f>
        <v>0</v>
      </c>
      <c r="AH172" s="54">
        <v>1</v>
      </c>
      <c r="AI172" s="39"/>
      <c r="AJ172" s="39"/>
      <c r="AK172" s="39"/>
      <c r="AL172" s="39"/>
      <c r="AM172" s="39"/>
      <c r="AN172" s="39"/>
      <c r="AO172" s="34"/>
      <c r="AP172" s="60">
        <f>COUNTIF(AI172:AN172,$AI$204)</f>
        <v>0</v>
      </c>
      <c r="AQ172" s="60">
        <f>COUNTIF(AI172:AN172,$AI$205)</f>
        <v>0</v>
      </c>
    </row>
    <row r="173" spans="1:43" x14ac:dyDescent="0.2">
      <c r="A173" s="55">
        <v>2</v>
      </c>
      <c r="B173" s="31"/>
      <c r="C173" s="31"/>
      <c r="D173" s="31"/>
      <c r="E173" s="31"/>
      <c r="F173" s="31"/>
      <c r="G173" s="31"/>
      <c r="H173" s="35"/>
      <c r="I173" s="60">
        <f t="shared" ref="I173:I201" si="67">COUNTIF(B173:G173,$B$204)</f>
        <v>0</v>
      </c>
      <c r="J173" s="60">
        <f t="shared" ref="J173:J201" si="68">COUNTIF(B173:G173,$B$205)</f>
        <v>0</v>
      </c>
      <c r="L173" s="55">
        <v>2</v>
      </c>
      <c r="M173" s="31"/>
      <c r="N173" s="31"/>
      <c r="O173" s="31"/>
      <c r="P173" s="31"/>
      <c r="Q173" s="31"/>
      <c r="R173" s="31"/>
      <c r="S173" s="35"/>
      <c r="T173" s="60">
        <f t="shared" ref="T173:T201" si="69">COUNTIF(M173:R173,$M$204)</f>
        <v>0</v>
      </c>
      <c r="U173" s="60">
        <f t="shared" ref="U173:U201" si="70">COUNTIF(M173:R173,$M$205)</f>
        <v>0</v>
      </c>
      <c r="W173" s="55">
        <v>2</v>
      </c>
      <c r="X173" s="31"/>
      <c r="Y173" s="31"/>
      <c r="Z173" s="31"/>
      <c r="AA173" s="31"/>
      <c r="AB173" s="31"/>
      <c r="AC173" s="31"/>
      <c r="AD173" s="35"/>
      <c r="AE173" s="60">
        <f t="shared" ref="AE173:AE201" si="71">COUNTIF(X173:AC173,$X$204)</f>
        <v>0</v>
      </c>
      <c r="AF173" s="60">
        <f t="shared" ref="AF173:AF201" si="72">COUNTIF(X173:AC173,$X$205)</f>
        <v>0</v>
      </c>
      <c r="AH173" s="55">
        <v>2</v>
      </c>
      <c r="AI173" s="31"/>
      <c r="AJ173" s="31"/>
      <c r="AK173" s="31"/>
      <c r="AL173" s="31"/>
      <c r="AM173" s="31"/>
      <c r="AN173" s="31"/>
      <c r="AO173" s="35"/>
      <c r="AP173" s="60">
        <f t="shared" ref="AP173:AP201" si="73">COUNTIF(AI173:AN173,$AI$204)</f>
        <v>0</v>
      </c>
      <c r="AQ173" s="60">
        <f t="shared" ref="AQ173:AQ201" si="74">COUNTIF(AI173:AN173,$AI$205)</f>
        <v>0</v>
      </c>
    </row>
    <row r="174" spans="1:43" x14ac:dyDescent="0.2">
      <c r="A174" s="55">
        <v>3</v>
      </c>
      <c r="B174" s="31"/>
      <c r="C174" s="31"/>
      <c r="D174" s="31"/>
      <c r="E174" s="31"/>
      <c r="F174" s="31"/>
      <c r="G174" s="31"/>
      <c r="H174" s="35"/>
      <c r="I174" s="60">
        <f t="shared" si="67"/>
        <v>0</v>
      </c>
      <c r="J174" s="60">
        <f t="shared" si="68"/>
        <v>0</v>
      </c>
      <c r="L174" s="55">
        <v>3</v>
      </c>
      <c r="M174" s="31"/>
      <c r="N174" s="31"/>
      <c r="O174" s="31"/>
      <c r="P174" s="31"/>
      <c r="Q174" s="31"/>
      <c r="R174" s="31"/>
      <c r="S174" s="35"/>
      <c r="T174" s="60">
        <f t="shared" si="69"/>
        <v>0</v>
      </c>
      <c r="U174" s="60">
        <f t="shared" si="70"/>
        <v>0</v>
      </c>
      <c r="W174" s="55">
        <v>3</v>
      </c>
      <c r="X174" s="31"/>
      <c r="Y174" s="31"/>
      <c r="Z174" s="31"/>
      <c r="AA174" s="31"/>
      <c r="AB174" s="31"/>
      <c r="AC174" s="31"/>
      <c r="AD174" s="35"/>
      <c r="AE174" s="60">
        <f t="shared" si="71"/>
        <v>0</v>
      </c>
      <c r="AF174" s="60">
        <f t="shared" si="72"/>
        <v>0</v>
      </c>
      <c r="AH174" s="55">
        <v>3</v>
      </c>
      <c r="AI174" s="31"/>
      <c r="AJ174" s="31"/>
      <c r="AK174" s="31"/>
      <c r="AL174" s="31"/>
      <c r="AM174" s="31"/>
      <c r="AN174" s="31"/>
      <c r="AO174" s="35"/>
      <c r="AP174" s="60">
        <f t="shared" si="73"/>
        <v>0</v>
      </c>
      <c r="AQ174" s="60">
        <f t="shared" si="74"/>
        <v>0</v>
      </c>
    </row>
    <row r="175" spans="1:43" x14ac:dyDescent="0.2">
      <c r="A175" s="55">
        <v>4</v>
      </c>
      <c r="B175" s="31"/>
      <c r="C175" s="31"/>
      <c r="D175" s="31"/>
      <c r="E175" s="31"/>
      <c r="F175" s="31"/>
      <c r="G175" s="31"/>
      <c r="H175" s="35"/>
      <c r="I175" s="60">
        <f t="shared" si="67"/>
        <v>0</v>
      </c>
      <c r="J175" s="60">
        <f t="shared" si="68"/>
        <v>0</v>
      </c>
      <c r="L175" s="55">
        <v>4</v>
      </c>
      <c r="M175" s="31"/>
      <c r="N175" s="31"/>
      <c r="O175" s="31"/>
      <c r="P175" s="31"/>
      <c r="Q175" s="31"/>
      <c r="R175" s="31"/>
      <c r="S175" s="35"/>
      <c r="T175" s="60">
        <f t="shared" si="69"/>
        <v>0</v>
      </c>
      <c r="U175" s="60">
        <f t="shared" si="70"/>
        <v>0</v>
      </c>
      <c r="W175" s="55">
        <v>4</v>
      </c>
      <c r="X175" s="31"/>
      <c r="Y175" s="31"/>
      <c r="Z175" s="31"/>
      <c r="AA175" s="31"/>
      <c r="AB175" s="31"/>
      <c r="AC175" s="31"/>
      <c r="AD175" s="35"/>
      <c r="AE175" s="60">
        <f t="shared" si="71"/>
        <v>0</v>
      </c>
      <c r="AF175" s="60">
        <f t="shared" si="72"/>
        <v>0</v>
      </c>
      <c r="AH175" s="55">
        <v>4</v>
      </c>
      <c r="AI175" s="31"/>
      <c r="AJ175" s="31"/>
      <c r="AK175" s="31"/>
      <c r="AL175" s="31"/>
      <c r="AM175" s="31"/>
      <c r="AN175" s="31"/>
      <c r="AO175" s="35"/>
      <c r="AP175" s="60">
        <f t="shared" si="73"/>
        <v>0</v>
      </c>
      <c r="AQ175" s="60">
        <f t="shared" si="74"/>
        <v>0</v>
      </c>
    </row>
    <row r="176" spans="1:43" x14ac:dyDescent="0.2">
      <c r="A176" s="55">
        <v>5</v>
      </c>
      <c r="B176" s="31"/>
      <c r="C176" s="31"/>
      <c r="D176" s="31"/>
      <c r="E176" s="31"/>
      <c r="F176" s="31"/>
      <c r="G176" s="31"/>
      <c r="H176" s="35"/>
      <c r="I176" s="60">
        <f t="shared" si="67"/>
        <v>0</v>
      </c>
      <c r="J176" s="60">
        <f t="shared" si="68"/>
        <v>0</v>
      </c>
      <c r="L176" s="55">
        <v>5</v>
      </c>
      <c r="M176" s="31"/>
      <c r="N176" s="31"/>
      <c r="O176" s="31"/>
      <c r="P176" s="31"/>
      <c r="Q176" s="31"/>
      <c r="R176" s="31"/>
      <c r="S176" s="35"/>
      <c r="T176" s="60">
        <f t="shared" si="69"/>
        <v>0</v>
      </c>
      <c r="U176" s="60">
        <f t="shared" si="70"/>
        <v>0</v>
      </c>
      <c r="W176" s="55">
        <v>5</v>
      </c>
      <c r="X176" s="31"/>
      <c r="Y176" s="31"/>
      <c r="Z176" s="31"/>
      <c r="AA176" s="31"/>
      <c r="AB176" s="31"/>
      <c r="AC176" s="31"/>
      <c r="AD176" s="35"/>
      <c r="AE176" s="60">
        <f t="shared" si="71"/>
        <v>0</v>
      </c>
      <c r="AF176" s="60">
        <f t="shared" si="72"/>
        <v>0</v>
      </c>
      <c r="AH176" s="55">
        <v>5</v>
      </c>
      <c r="AI176" s="31"/>
      <c r="AJ176" s="31"/>
      <c r="AK176" s="31"/>
      <c r="AL176" s="31"/>
      <c r="AM176" s="31"/>
      <c r="AN176" s="31"/>
      <c r="AO176" s="35"/>
      <c r="AP176" s="60">
        <f t="shared" si="73"/>
        <v>0</v>
      </c>
      <c r="AQ176" s="60">
        <f t="shared" si="74"/>
        <v>0</v>
      </c>
    </row>
    <row r="177" spans="1:43" x14ac:dyDescent="0.2">
      <c r="A177" s="55">
        <v>6</v>
      </c>
      <c r="B177" s="31"/>
      <c r="C177" s="31"/>
      <c r="D177" s="31"/>
      <c r="E177" s="31"/>
      <c r="F177" s="31"/>
      <c r="G177" s="31"/>
      <c r="H177" s="35"/>
      <c r="I177" s="60">
        <f t="shared" si="67"/>
        <v>0</v>
      </c>
      <c r="J177" s="60">
        <f t="shared" si="68"/>
        <v>0</v>
      </c>
      <c r="L177" s="55">
        <v>6</v>
      </c>
      <c r="M177" s="31"/>
      <c r="N177" s="31"/>
      <c r="O177" s="31"/>
      <c r="P177" s="31"/>
      <c r="Q177" s="31"/>
      <c r="R177" s="31"/>
      <c r="S177" s="35"/>
      <c r="T177" s="60">
        <f t="shared" si="69"/>
        <v>0</v>
      </c>
      <c r="U177" s="60">
        <f t="shared" si="70"/>
        <v>0</v>
      </c>
      <c r="W177" s="55">
        <v>6</v>
      </c>
      <c r="X177" s="31"/>
      <c r="Y177" s="31"/>
      <c r="Z177" s="31"/>
      <c r="AA177" s="31"/>
      <c r="AB177" s="31"/>
      <c r="AC177" s="31"/>
      <c r="AD177" s="35"/>
      <c r="AE177" s="60">
        <f t="shared" si="71"/>
        <v>0</v>
      </c>
      <c r="AF177" s="60">
        <f t="shared" si="72"/>
        <v>0</v>
      </c>
      <c r="AH177" s="55">
        <v>6</v>
      </c>
      <c r="AI177" s="31"/>
      <c r="AJ177" s="31"/>
      <c r="AK177" s="31"/>
      <c r="AL177" s="31"/>
      <c r="AM177" s="31"/>
      <c r="AN177" s="31"/>
      <c r="AO177" s="35"/>
      <c r="AP177" s="60">
        <f t="shared" si="73"/>
        <v>0</v>
      </c>
      <c r="AQ177" s="60">
        <f t="shared" si="74"/>
        <v>0</v>
      </c>
    </row>
    <row r="178" spans="1:43" x14ac:dyDescent="0.2">
      <c r="A178" s="55">
        <v>7</v>
      </c>
      <c r="B178" s="31"/>
      <c r="C178" s="31"/>
      <c r="D178" s="31"/>
      <c r="E178" s="31"/>
      <c r="F178" s="31"/>
      <c r="G178" s="31"/>
      <c r="H178" s="35"/>
      <c r="I178" s="60">
        <f t="shared" si="67"/>
        <v>0</v>
      </c>
      <c r="J178" s="60">
        <f t="shared" si="68"/>
        <v>0</v>
      </c>
      <c r="L178" s="55">
        <v>7</v>
      </c>
      <c r="M178" s="31"/>
      <c r="N178" s="31"/>
      <c r="O178" s="31"/>
      <c r="P178" s="31"/>
      <c r="Q178" s="31"/>
      <c r="R178" s="31"/>
      <c r="S178" s="35"/>
      <c r="T178" s="60">
        <f t="shared" si="69"/>
        <v>0</v>
      </c>
      <c r="U178" s="60">
        <f t="shared" si="70"/>
        <v>0</v>
      </c>
      <c r="W178" s="55">
        <v>7</v>
      </c>
      <c r="X178" s="31"/>
      <c r="Y178" s="31"/>
      <c r="Z178" s="31"/>
      <c r="AA178" s="31"/>
      <c r="AB178" s="31"/>
      <c r="AC178" s="31"/>
      <c r="AD178" s="35"/>
      <c r="AE178" s="60">
        <f t="shared" si="71"/>
        <v>0</v>
      </c>
      <c r="AF178" s="60">
        <f t="shared" si="72"/>
        <v>0</v>
      </c>
      <c r="AH178" s="55">
        <v>7</v>
      </c>
      <c r="AI178" s="31"/>
      <c r="AJ178" s="31"/>
      <c r="AK178" s="31"/>
      <c r="AL178" s="31"/>
      <c r="AM178" s="31"/>
      <c r="AN178" s="31"/>
      <c r="AO178" s="35"/>
      <c r="AP178" s="60">
        <f t="shared" si="73"/>
        <v>0</v>
      </c>
      <c r="AQ178" s="60">
        <f t="shared" si="74"/>
        <v>0</v>
      </c>
    </row>
    <row r="179" spans="1:43" x14ac:dyDescent="0.2">
      <c r="A179" s="55">
        <v>8</v>
      </c>
      <c r="B179" s="31"/>
      <c r="C179" s="31"/>
      <c r="D179" s="31"/>
      <c r="E179" s="31"/>
      <c r="F179" s="31"/>
      <c r="G179" s="31"/>
      <c r="H179" s="35"/>
      <c r="I179" s="60">
        <f t="shared" si="67"/>
        <v>0</v>
      </c>
      <c r="J179" s="60">
        <f t="shared" si="68"/>
        <v>0</v>
      </c>
      <c r="L179" s="55">
        <v>8</v>
      </c>
      <c r="M179" s="31"/>
      <c r="N179" s="31"/>
      <c r="O179" s="31"/>
      <c r="P179" s="31"/>
      <c r="Q179" s="31"/>
      <c r="R179" s="31"/>
      <c r="S179" s="35"/>
      <c r="T179" s="60">
        <f t="shared" si="69"/>
        <v>0</v>
      </c>
      <c r="U179" s="60">
        <f t="shared" si="70"/>
        <v>0</v>
      </c>
      <c r="W179" s="55">
        <v>8</v>
      </c>
      <c r="X179" s="31"/>
      <c r="Y179" s="31"/>
      <c r="Z179" s="31"/>
      <c r="AA179" s="31"/>
      <c r="AB179" s="31"/>
      <c r="AC179" s="31"/>
      <c r="AD179" s="35"/>
      <c r="AE179" s="60">
        <f t="shared" si="71"/>
        <v>0</v>
      </c>
      <c r="AF179" s="60">
        <f t="shared" si="72"/>
        <v>0</v>
      </c>
      <c r="AH179" s="55">
        <v>8</v>
      </c>
      <c r="AI179" s="31"/>
      <c r="AJ179" s="31"/>
      <c r="AK179" s="31"/>
      <c r="AL179" s="31"/>
      <c r="AM179" s="31"/>
      <c r="AN179" s="31"/>
      <c r="AO179" s="35"/>
      <c r="AP179" s="60">
        <f t="shared" si="73"/>
        <v>0</v>
      </c>
      <c r="AQ179" s="60">
        <f t="shared" si="74"/>
        <v>0</v>
      </c>
    </row>
    <row r="180" spans="1:43" x14ac:dyDescent="0.2">
      <c r="A180" s="55">
        <v>9</v>
      </c>
      <c r="B180" s="31"/>
      <c r="C180" s="31"/>
      <c r="D180" s="31"/>
      <c r="E180" s="31"/>
      <c r="F180" s="31"/>
      <c r="G180" s="31"/>
      <c r="H180" s="35"/>
      <c r="I180" s="60">
        <f t="shared" si="67"/>
        <v>0</v>
      </c>
      <c r="J180" s="60">
        <f t="shared" si="68"/>
        <v>0</v>
      </c>
      <c r="L180" s="55">
        <v>9</v>
      </c>
      <c r="M180" s="31"/>
      <c r="N180" s="31"/>
      <c r="O180" s="31"/>
      <c r="P180" s="31"/>
      <c r="Q180" s="31"/>
      <c r="R180" s="31"/>
      <c r="S180" s="35"/>
      <c r="T180" s="60">
        <f t="shared" si="69"/>
        <v>0</v>
      </c>
      <c r="U180" s="60">
        <f t="shared" si="70"/>
        <v>0</v>
      </c>
      <c r="W180" s="55">
        <v>9</v>
      </c>
      <c r="X180" s="31"/>
      <c r="Y180" s="31"/>
      <c r="Z180" s="31"/>
      <c r="AA180" s="31"/>
      <c r="AB180" s="31"/>
      <c r="AC180" s="31"/>
      <c r="AD180" s="35"/>
      <c r="AE180" s="60">
        <f t="shared" si="71"/>
        <v>0</v>
      </c>
      <c r="AF180" s="60">
        <f t="shared" si="72"/>
        <v>0</v>
      </c>
      <c r="AH180" s="55">
        <v>9</v>
      </c>
      <c r="AI180" s="31"/>
      <c r="AJ180" s="31"/>
      <c r="AK180" s="31"/>
      <c r="AL180" s="31"/>
      <c r="AM180" s="31"/>
      <c r="AN180" s="31"/>
      <c r="AO180" s="35"/>
      <c r="AP180" s="60">
        <f t="shared" si="73"/>
        <v>0</v>
      </c>
      <c r="AQ180" s="60">
        <f t="shared" si="74"/>
        <v>0</v>
      </c>
    </row>
    <row r="181" spans="1:43" x14ac:dyDescent="0.2">
      <c r="A181" s="55">
        <v>10</v>
      </c>
      <c r="B181" s="31"/>
      <c r="C181" s="31"/>
      <c r="D181" s="31"/>
      <c r="E181" s="31"/>
      <c r="F181" s="31"/>
      <c r="G181" s="31"/>
      <c r="H181" s="35"/>
      <c r="I181" s="60">
        <f t="shared" si="67"/>
        <v>0</v>
      </c>
      <c r="J181" s="60">
        <f t="shared" si="68"/>
        <v>0</v>
      </c>
      <c r="L181" s="55">
        <v>10</v>
      </c>
      <c r="M181" s="31"/>
      <c r="N181" s="31"/>
      <c r="O181" s="31"/>
      <c r="P181" s="31"/>
      <c r="Q181" s="31"/>
      <c r="R181" s="31"/>
      <c r="S181" s="35"/>
      <c r="T181" s="60">
        <f t="shared" si="69"/>
        <v>0</v>
      </c>
      <c r="U181" s="60">
        <f t="shared" si="70"/>
        <v>0</v>
      </c>
      <c r="W181" s="55">
        <v>10</v>
      </c>
      <c r="X181" s="31"/>
      <c r="Y181" s="31"/>
      <c r="Z181" s="31"/>
      <c r="AA181" s="31"/>
      <c r="AB181" s="31"/>
      <c r="AC181" s="31"/>
      <c r="AD181" s="35"/>
      <c r="AE181" s="60">
        <f t="shared" si="71"/>
        <v>0</v>
      </c>
      <c r="AF181" s="60">
        <f t="shared" si="72"/>
        <v>0</v>
      </c>
      <c r="AH181" s="55">
        <v>10</v>
      </c>
      <c r="AI181" s="31"/>
      <c r="AJ181" s="31"/>
      <c r="AK181" s="31"/>
      <c r="AL181" s="31"/>
      <c r="AM181" s="31"/>
      <c r="AN181" s="31"/>
      <c r="AO181" s="35"/>
      <c r="AP181" s="60">
        <f t="shared" si="73"/>
        <v>0</v>
      </c>
      <c r="AQ181" s="60">
        <f t="shared" si="74"/>
        <v>0</v>
      </c>
    </row>
    <row r="182" spans="1:43" x14ac:dyDescent="0.2">
      <c r="A182" s="55">
        <v>11</v>
      </c>
      <c r="B182" s="31"/>
      <c r="C182" s="31"/>
      <c r="D182" s="31"/>
      <c r="E182" s="31"/>
      <c r="F182" s="31"/>
      <c r="G182" s="31"/>
      <c r="H182" s="35"/>
      <c r="I182" s="60">
        <f t="shared" si="67"/>
        <v>0</v>
      </c>
      <c r="J182" s="60">
        <f t="shared" si="68"/>
        <v>0</v>
      </c>
      <c r="L182" s="55">
        <v>11</v>
      </c>
      <c r="M182" s="31"/>
      <c r="N182" s="31"/>
      <c r="O182" s="31"/>
      <c r="P182" s="31"/>
      <c r="Q182" s="31"/>
      <c r="R182" s="31"/>
      <c r="S182" s="35"/>
      <c r="T182" s="60">
        <f t="shared" si="69"/>
        <v>0</v>
      </c>
      <c r="U182" s="60">
        <f t="shared" si="70"/>
        <v>0</v>
      </c>
      <c r="W182" s="55">
        <v>11</v>
      </c>
      <c r="X182" s="31"/>
      <c r="Y182" s="31"/>
      <c r="Z182" s="31"/>
      <c r="AA182" s="31"/>
      <c r="AB182" s="31"/>
      <c r="AC182" s="31"/>
      <c r="AD182" s="35"/>
      <c r="AE182" s="60">
        <f t="shared" si="71"/>
        <v>0</v>
      </c>
      <c r="AF182" s="60">
        <f t="shared" si="72"/>
        <v>0</v>
      </c>
      <c r="AH182" s="55">
        <v>11</v>
      </c>
      <c r="AI182" s="31"/>
      <c r="AJ182" s="31"/>
      <c r="AK182" s="31"/>
      <c r="AL182" s="31"/>
      <c r="AM182" s="31"/>
      <c r="AN182" s="31"/>
      <c r="AO182" s="35"/>
      <c r="AP182" s="60">
        <f t="shared" si="73"/>
        <v>0</v>
      </c>
      <c r="AQ182" s="60">
        <f t="shared" si="74"/>
        <v>0</v>
      </c>
    </row>
    <row r="183" spans="1:43" x14ac:dyDescent="0.2">
      <c r="A183" s="55">
        <v>12</v>
      </c>
      <c r="B183" s="31"/>
      <c r="C183" s="31"/>
      <c r="D183" s="31"/>
      <c r="E183" s="31"/>
      <c r="F183" s="31"/>
      <c r="G183" s="31"/>
      <c r="H183" s="35"/>
      <c r="I183" s="60">
        <f t="shared" si="67"/>
        <v>0</v>
      </c>
      <c r="J183" s="60">
        <f t="shared" si="68"/>
        <v>0</v>
      </c>
      <c r="L183" s="55">
        <v>12</v>
      </c>
      <c r="M183" s="31"/>
      <c r="N183" s="31"/>
      <c r="O183" s="31"/>
      <c r="P183" s="31"/>
      <c r="Q183" s="31"/>
      <c r="R183" s="31"/>
      <c r="S183" s="35"/>
      <c r="T183" s="60">
        <f t="shared" si="69"/>
        <v>0</v>
      </c>
      <c r="U183" s="60">
        <f t="shared" si="70"/>
        <v>0</v>
      </c>
      <c r="W183" s="55">
        <v>12</v>
      </c>
      <c r="X183" s="31"/>
      <c r="Y183" s="31"/>
      <c r="Z183" s="31"/>
      <c r="AA183" s="31"/>
      <c r="AB183" s="31"/>
      <c r="AC183" s="31"/>
      <c r="AD183" s="35"/>
      <c r="AE183" s="60">
        <f t="shared" si="71"/>
        <v>0</v>
      </c>
      <c r="AF183" s="60">
        <f t="shared" si="72"/>
        <v>0</v>
      </c>
      <c r="AH183" s="55">
        <v>12</v>
      </c>
      <c r="AI183" s="31"/>
      <c r="AJ183" s="31"/>
      <c r="AK183" s="31"/>
      <c r="AL183" s="31"/>
      <c r="AM183" s="31"/>
      <c r="AN183" s="31"/>
      <c r="AO183" s="35"/>
      <c r="AP183" s="60">
        <f t="shared" si="73"/>
        <v>0</v>
      </c>
      <c r="AQ183" s="60">
        <f t="shared" si="74"/>
        <v>0</v>
      </c>
    </row>
    <row r="184" spans="1:43" x14ac:dyDescent="0.2">
      <c r="A184" s="55">
        <v>13</v>
      </c>
      <c r="B184" s="31"/>
      <c r="C184" s="31"/>
      <c r="D184" s="31"/>
      <c r="E184" s="31"/>
      <c r="F184" s="31"/>
      <c r="G184" s="31"/>
      <c r="H184" s="35"/>
      <c r="I184" s="60">
        <f t="shared" si="67"/>
        <v>0</v>
      </c>
      <c r="J184" s="60">
        <f t="shared" si="68"/>
        <v>0</v>
      </c>
      <c r="L184" s="55">
        <v>13</v>
      </c>
      <c r="M184" s="31"/>
      <c r="N184" s="31"/>
      <c r="O184" s="31"/>
      <c r="P184" s="31"/>
      <c r="Q184" s="31"/>
      <c r="R184" s="31"/>
      <c r="S184" s="35"/>
      <c r="T184" s="60">
        <f t="shared" si="69"/>
        <v>0</v>
      </c>
      <c r="U184" s="60">
        <f t="shared" si="70"/>
        <v>0</v>
      </c>
      <c r="W184" s="55">
        <v>13</v>
      </c>
      <c r="X184" s="31"/>
      <c r="Y184" s="31"/>
      <c r="Z184" s="31"/>
      <c r="AA184" s="31"/>
      <c r="AB184" s="31"/>
      <c r="AC184" s="31"/>
      <c r="AD184" s="35"/>
      <c r="AE184" s="60">
        <f t="shared" si="71"/>
        <v>0</v>
      </c>
      <c r="AF184" s="60">
        <f t="shared" si="72"/>
        <v>0</v>
      </c>
      <c r="AH184" s="55">
        <v>13</v>
      </c>
      <c r="AI184" s="31"/>
      <c r="AJ184" s="31"/>
      <c r="AK184" s="31"/>
      <c r="AL184" s="31"/>
      <c r="AM184" s="31"/>
      <c r="AN184" s="31"/>
      <c r="AO184" s="35"/>
      <c r="AP184" s="60">
        <f t="shared" si="73"/>
        <v>0</v>
      </c>
      <c r="AQ184" s="60">
        <f t="shared" si="74"/>
        <v>0</v>
      </c>
    </row>
    <row r="185" spans="1:43" x14ac:dyDescent="0.2">
      <c r="A185" s="55">
        <v>14</v>
      </c>
      <c r="B185" s="31"/>
      <c r="C185" s="31"/>
      <c r="D185" s="31"/>
      <c r="E185" s="31"/>
      <c r="F185" s="31"/>
      <c r="G185" s="31"/>
      <c r="H185" s="35"/>
      <c r="I185" s="60">
        <f t="shared" si="67"/>
        <v>0</v>
      </c>
      <c r="J185" s="60">
        <f t="shared" si="68"/>
        <v>0</v>
      </c>
      <c r="L185" s="55">
        <v>14</v>
      </c>
      <c r="M185" s="31"/>
      <c r="N185" s="31"/>
      <c r="O185" s="31"/>
      <c r="P185" s="31"/>
      <c r="Q185" s="31"/>
      <c r="R185" s="31"/>
      <c r="S185" s="35"/>
      <c r="T185" s="60">
        <f t="shared" si="69"/>
        <v>0</v>
      </c>
      <c r="U185" s="60">
        <f t="shared" si="70"/>
        <v>0</v>
      </c>
      <c r="W185" s="55">
        <v>14</v>
      </c>
      <c r="X185" s="31"/>
      <c r="Y185" s="31"/>
      <c r="Z185" s="31"/>
      <c r="AA185" s="31"/>
      <c r="AB185" s="31"/>
      <c r="AC185" s="31"/>
      <c r="AD185" s="35"/>
      <c r="AE185" s="60">
        <f t="shared" si="71"/>
        <v>0</v>
      </c>
      <c r="AF185" s="60">
        <f t="shared" si="72"/>
        <v>0</v>
      </c>
      <c r="AH185" s="55">
        <v>14</v>
      </c>
      <c r="AI185" s="31"/>
      <c r="AJ185" s="31"/>
      <c r="AK185" s="31"/>
      <c r="AL185" s="31"/>
      <c r="AM185" s="31"/>
      <c r="AN185" s="31"/>
      <c r="AO185" s="35"/>
      <c r="AP185" s="60">
        <f t="shared" si="73"/>
        <v>0</v>
      </c>
      <c r="AQ185" s="60">
        <f t="shared" si="74"/>
        <v>0</v>
      </c>
    </row>
    <row r="186" spans="1:43" x14ac:dyDescent="0.2">
      <c r="A186" s="55">
        <v>15</v>
      </c>
      <c r="B186" s="31"/>
      <c r="C186" s="31"/>
      <c r="D186" s="31"/>
      <c r="E186" s="31"/>
      <c r="F186" s="31"/>
      <c r="G186" s="31"/>
      <c r="H186" s="35"/>
      <c r="I186" s="60">
        <f t="shared" si="67"/>
        <v>0</v>
      </c>
      <c r="J186" s="60">
        <f t="shared" si="68"/>
        <v>0</v>
      </c>
      <c r="L186" s="55">
        <v>15</v>
      </c>
      <c r="M186" s="31"/>
      <c r="N186" s="31"/>
      <c r="O186" s="31"/>
      <c r="P186" s="31"/>
      <c r="Q186" s="31"/>
      <c r="R186" s="31"/>
      <c r="S186" s="35"/>
      <c r="T186" s="60">
        <f t="shared" si="69"/>
        <v>0</v>
      </c>
      <c r="U186" s="60">
        <f t="shared" si="70"/>
        <v>0</v>
      </c>
      <c r="W186" s="55">
        <v>15</v>
      </c>
      <c r="X186" s="31"/>
      <c r="Y186" s="31"/>
      <c r="Z186" s="31"/>
      <c r="AA186" s="31"/>
      <c r="AB186" s="31"/>
      <c r="AC186" s="31"/>
      <c r="AD186" s="35"/>
      <c r="AE186" s="60">
        <f t="shared" si="71"/>
        <v>0</v>
      </c>
      <c r="AF186" s="60">
        <f t="shared" si="72"/>
        <v>0</v>
      </c>
      <c r="AH186" s="55">
        <v>15</v>
      </c>
      <c r="AI186" s="31"/>
      <c r="AJ186" s="31"/>
      <c r="AK186" s="31"/>
      <c r="AL186" s="31"/>
      <c r="AM186" s="31"/>
      <c r="AN186" s="31"/>
      <c r="AO186" s="35"/>
      <c r="AP186" s="60">
        <f t="shared" si="73"/>
        <v>0</v>
      </c>
      <c r="AQ186" s="60">
        <f t="shared" si="74"/>
        <v>0</v>
      </c>
    </row>
    <row r="187" spans="1:43" x14ac:dyDescent="0.2">
      <c r="A187" s="55">
        <v>16</v>
      </c>
      <c r="B187" s="31"/>
      <c r="C187" s="31"/>
      <c r="D187" s="31"/>
      <c r="E187" s="31"/>
      <c r="F187" s="31"/>
      <c r="G187" s="31"/>
      <c r="H187" s="35"/>
      <c r="I187" s="60">
        <f t="shared" si="67"/>
        <v>0</v>
      </c>
      <c r="J187" s="60">
        <f t="shared" si="68"/>
        <v>0</v>
      </c>
      <c r="L187" s="55">
        <v>16</v>
      </c>
      <c r="M187" s="31"/>
      <c r="N187" s="31"/>
      <c r="O187" s="31"/>
      <c r="P187" s="31"/>
      <c r="Q187" s="31"/>
      <c r="R187" s="31"/>
      <c r="S187" s="35"/>
      <c r="T187" s="60">
        <f t="shared" si="69"/>
        <v>0</v>
      </c>
      <c r="U187" s="60">
        <f t="shared" si="70"/>
        <v>0</v>
      </c>
      <c r="W187" s="55">
        <v>16</v>
      </c>
      <c r="X187" s="31"/>
      <c r="Y187" s="31"/>
      <c r="Z187" s="31"/>
      <c r="AA187" s="31"/>
      <c r="AB187" s="31"/>
      <c r="AC187" s="31"/>
      <c r="AD187" s="35"/>
      <c r="AE187" s="60">
        <f t="shared" si="71"/>
        <v>0</v>
      </c>
      <c r="AF187" s="60">
        <f t="shared" si="72"/>
        <v>0</v>
      </c>
      <c r="AH187" s="55">
        <v>16</v>
      </c>
      <c r="AI187" s="31"/>
      <c r="AJ187" s="31"/>
      <c r="AK187" s="31"/>
      <c r="AL187" s="31"/>
      <c r="AM187" s="31"/>
      <c r="AN187" s="31"/>
      <c r="AO187" s="35"/>
      <c r="AP187" s="60">
        <f t="shared" si="73"/>
        <v>0</v>
      </c>
      <c r="AQ187" s="60">
        <f t="shared" si="74"/>
        <v>0</v>
      </c>
    </row>
    <row r="188" spans="1:43" x14ac:dyDescent="0.2">
      <c r="A188" s="55">
        <v>17</v>
      </c>
      <c r="B188" s="31"/>
      <c r="C188" s="31"/>
      <c r="D188" s="31"/>
      <c r="E188" s="31"/>
      <c r="F188" s="31"/>
      <c r="G188" s="31"/>
      <c r="H188" s="35"/>
      <c r="I188" s="60">
        <f t="shared" si="67"/>
        <v>0</v>
      </c>
      <c r="J188" s="60">
        <f t="shared" si="68"/>
        <v>0</v>
      </c>
      <c r="L188" s="55">
        <v>17</v>
      </c>
      <c r="M188" s="31"/>
      <c r="N188" s="31"/>
      <c r="O188" s="31"/>
      <c r="P188" s="31"/>
      <c r="Q188" s="31"/>
      <c r="R188" s="31"/>
      <c r="S188" s="35"/>
      <c r="T188" s="60">
        <f t="shared" si="69"/>
        <v>0</v>
      </c>
      <c r="U188" s="60">
        <f t="shared" si="70"/>
        <v>0</v>
      </c>
      <c r="W188" s="55">
        <v>17</v>
      </c>
      <c r="X188" s="31"/>
      <c r="Y188" s="31"/>
      <c r="Z188" s="31"/>
      <c r="AA188" s="31"/>
      <c r="AB188" s="31"/>
      <c r="AC188" s="31"/>
      <c r="AD188" s="35"/>
      <c r="AE188" s="60">
        <f t="shared" si="71"/>
        <v>0</v>
      </c>
      <c r="AF188" s="60">
        <f t="shared" si="72"/>
        <v>0</v>
      </c>
      <c r="AH188" s="55">
        <v>17</v>
      </c>
      <c r="AI188" s="31"/>
      <c r="AJ188" s="31"/>
      <c r="AK188" s="31"/>
      <c r="AL188" s="31"/>
      <c r="AM188" s="31"/>
      <c r="AN188" s="31"/>
      <c r="AO188" s="35"/>
      <c r="AP188" s="60">
        <f t="shared" si="73"/>
        <v>0</v>
      </c>
      <c r="AQ188" s="60">
        <f t="shared" si="74"/>
        <v>0</v>
      </c>
    </row>
    <row r="189" spans="1:43" x14ac:dyDescent="0.2">
      <c r="A189" s="55">
        <v>18</v>
      </c>
      <c r="B189" s="31"/>
      <c r="C189" s="31"/>
      <c r="D189" s="31"/>
      <c r="E189" s="31"/>
      <c r="F189" s="31"/>
      <c r="G189" s="31"/>
      <c r="H189" s="35"/>
      <c r="I189" s="60">
        <f t="shared" si="67"/>
        <v>0</v>
      </c>
      <c r="J189" s="60">
        <f t="shared" si="68"/>
        <v>0</v>
      </c>
      <c r="L189" s="55">
        <v>18</v>
      </c>
      <c r="M189" s="31"/>
      <c r="N189" s="31"/>
      <c r="O189" s="31"/>
      <c r="P189" s="31"/>
      <c r="Q189" s="31"/>
      <c r="R189" s="31"/>
      <c r="S189" s="35"/>
      <c r="T189" s="60">
        <f t="shared" si="69"/>
        <v>0</v>
      </c>
      <c r="U189" s="60">
        <f t="shared" si="70"/>
        <v>0</v>
      </c>
      <c r="W189" s="55">
        <v>18</v>
      </c>
      <c r="X189" s="31"/>
      <c r="Y189" s="31"/>
      <c r="Z189" s="31"/>
      <c r="AA189" s="31"/>
      <c r="AB189" s="31"/>
      <c r="AC189" s="31"/>
      <c r="AD189" s="35"/>
      <c r="AE189" s="60">
        <f t="shared" si="71"/>
        <v>0</v>
      </c>
      <c r="AF189" s="60">
        <f t="shared" si="72"/>
        <v>0</v>
      </c>
      <c r="AH189" s="55">
        <v>18</v>
      </c>
      <c r="AI189" s="31"/>
      <c r="AJ189" s="31"/>
      <c r="AK189" s="31"/>
      <c r="AL189" s="31"/>
      <c r="AM189" s="31"/>
      <c r="AN189" s="31"/>
      <c r="AO189" s="35"/>
      <c r="AP189" s="60">
        <f t="shared" si="73"/>
        <v>0</v>
      </c>
      <c r="AQ189" s="60">
        <f t="shared" si="74"/>
        <v>0</v>
      </c>
    </row>
    <row r="190" spans="1:43" x14ac:dyDescent="0.2">
      <c r="A190" s="55">
        <v>19</v>
      </c>
      <c r="B190" s="31"/>
      <c r="C190" s="31"/>
      <c r="D190" s="31"/>
      <c r="E190" s="31"/>
      <c r="F190" s="31"/>
      <c r="G190" s="31"/>
      <c r="H190" s="35"/>
      <c r="I190" s="60">
        <f t="shared" si="67"/>
        <v>0</v>
      </c>
      <c r="J190" s="60">
        <f t="shared" si="68"/>
        <v>0</v>
      </c>
      <c r="L190" s="55">
        <v>19</v>
      </c>
      <c r="M190" s="31"/>
      <c r="N190" s="31"/>
      <c r="O190" s="31"/>
      <c r="P190" s="31"/>
      <c r="Q190" s="31"/>
      <c r="R190" s="31"/>
      <c r="S190" s="35"/>
      <c r="T190" s="60">
        <f t="shared" si="69"/>
        <v>0</v>
      </c>
      <c r="U190" s="60">
        <f t="shared" si="70"/>
        <v>0</v>
      </c>
      <c r="W190" s="55">
        <v>19</v>
      </c>
      <c r="X190" s="31"/>
      <c r="Y190" s="31"/>
      <c r="Z190" s="31"/>
      <c r="AA190" s="31"/>
      <c r="AB190" s="31"/>
      <c r="AC190" s="31"/>
      <c r="AD190" s="35"/>
      <c r="AE190" s="60">
        <f t="shared" si="71"/>
        <v>0</v>
      </c>
      <c r="AF190" s="60">
        <f t="shared" si="72"/>
        <v>0</v>
      </c>
      <c r="AH190" s="55">
        <v>19</v>
      </c>
      <c r="AI190" s="31"/>
      <c r="AJ190" s="31"/>
      <c r="AK190" s="31"/>
      <c r="AL190" s="31"/>
      <c r="AM190" s="31"/>
      <c r="AN190" s="31"/>
      <c r="AO190" s="35"/>
      <c r="AP190" s="60">
        <f t="shared" si="73"/>
        <v>0</v>
      </c>
      <c r="AQ190" s="60">
        <f t="shared" si="74"/>
        <v>0</v>
      </c>
    </row>
    <row r="191" spans="1:43" x14ac:dyDescent="0.2">
      <c r="A191" s="55">
        <v>20</v>
      </c>
      <c r="B191" s="31"/>
      <c r="C191" s="31"/>
      <c r="D191" s="31"/>
      <c r="E191" s="31"/>
      <c r="F191" s="31"/>
      <c r="G191" s="31"/>
      <c r="H191" s="35"/>
      <c r="I191" s="60">
        <f t="shared" si="67"/>
        <v>0</v>
      </c>
      <c r="J191" s="60">
        <f t="shared" si="68"/>
        <v>0</v>
      </c>
      <c r="L191" s="55">
        <v>20</v>
      </c>
      <c r="M191" s="31"/>
      <c r="N191" s="31"/>
      <c r="O191" s="31"/>
      <c r="P191" s="31"/>
      <c r="Q191" s="31"/>
      <c r="R191" s="31"/>
      <c r="S191" s="35"/>
      <c r="T191" s="60">
        <f t="shared" si="69"/>
        <v>0</v>
      </c>
      <c r="U191" s="60">
        <f t="shared" si="70"/>
        <v>0</v>
      </c>
      <c r="W191" s="55">
        <v>20</v>
      </c>
      <c r="X191" s="31"/>
      <c r="Y191" s="31"/>
      <c r="Z191" s="31"/>
      <c r="AA191" s="31"/>
      <c r="AB191" s="31"/>
      <c r="AC191" s="31"/>
      <c r="AD191" s="35"/>
      <c r="AE191" s="60">
        <f t="shared" si="71"/>
        <v>0</v>
      </c>
      <c r="AF191" s="60">
        <f t="shared" si="72"/>
        <v>0</v>
      </c>
      <c r="AH191" s="55">
        <v>20</v>
      </c>
      <c r="AI191" s="31"/>
      <c r="AJ191" s="31"/>
      <c r="AK191" s="31"/>
      <c r="AL191" s="31"/>
      <c r="AM191" s="31"/>
      <c r="AN191" s="31"/>
      <c r="AO191" s="35"/>
      <c r="AP191" s="60">
        <f t="shared" si="73"/>
        <v>0</v>
      </c>
      <c r="AQ191" s="60">
        <f t="shared" si="74"/>
        <v>0</v>
      </c>
    </row>
    <row r="192" spans="1:43" x14ac:dyDescent="0.2">
      <c r="A192" s="55">
        <v>21</v>
      </c>
      <c r="B192" s="31"/>
      <c r="C192" s="31"/>
      <c r="D192" s="31"/>
      <c r="E192" s="31"/>
      <c r="F192" s="31"/>
      <c r="G192" s="31"/>
      <c r="H192" s="35"/>
      <c r="I192" s="60">
        <f t="shared" si="67"/>
        <v>0</v>
      </c>
      <c r="J192" s="60">
        <f t="shared" si="68"/>
        <v>0</v>
      </c>
      <c r="L192" s="55">
        <v>21</v>
      </c>
      <c r="M192" s="31"/>
      <c r="N192" s="31"/>
      <c r="O192" s="31"/>
      <c r="P192" s="31"/>
      <c r="Q192" s="31"/>
      <c r="R192" s="31"/>
      <c r="S192" s="35"/>
      <c r="T192" s="60">
        <f t="shared" si="69"/>
        <v>0</v>
      </c>
      <c r="U192" s="60">
        <f t="shared" si="70"/>
        <v>0</v>
      </c>
      <c r="W192" s="55">
        <v>21</v>
      </c>
      <c r="X192" s="31"/>
      <c r="Y192" s="31"/>
      <c r="Z192" s="31"/>
      <c r="AA192" s="31"/>
      <c r="AB192" s="31"/>
      <c r="AC192" s="31"/>
      <c r="AD192" s="35"/>
      <c r="AE192" s="60">
        <f t="shared" si="71"/>
        <v>0</v>
      </c>
      <c r="AF192" s="60">
        <f t="shared" si="72"/>
        <v>0</v>
      </c>
      <c r="AH192" s="55">
        <v>21</v>
      </c>
      <c r="AI192" s="31"/>
      <c r="AJ192" s="31"/>
      <c r="AK192" s="31"/>
      <c r="AL192" s="31"/>
      <c r="AM192" s="31"/>
      <c r="AN192" s="31"/>
      <c r="AO192" s="35"/>
      <c r="AP192" s="60">
        <f t="shared" si="73"/>
        <v>0</v>
      </c>
      <c r="AQ192" s="60">
        <f t="shared" si="74"/>
        <v>0</v>
      </c>
    </row>
    <row r="193" spans="1:43" x14ac:dyDescent="0.2">
      <c r="A193" s="55">
        <v>22</v>
      </c>
      <c r="B193" s="31"/>
      <c r="C193" s="31"/>
      <c r="D193" s="31"/>
      <c r="E193" s="31"/>
      <c r="F193" s="31"/>
      <c r="G193" s="31"/>
      <c r="H193" s="35"/>
      <c r="I193" s="60">
        <f t="shared" si="67"/>
        <v>0</v>
      </c>
      <c r="J193" s="60">
        <f t="shared" si="68"/>
        <v>0</v>
      </c>
      <c r="L193" s="55">
        <v>22</v>
      </c>
      <c r="M193" s="31"/>
      <c r="N193" s="31"/>
      <c r="O193" s="31"/>
      <c r="P193" s="31"/>
      <c r="Q193" s="31"/>
      <c r="R193" s="31"/>
      <c r="S193" s="35"/>
      <c r="T193" s="60">
        <f t="shared" si="69"/>
        <v>0</v>
      </c>
      <c r="U193" s="60">
        <f t="shared" si="70"/>
        <v>0</v>
      </c>
      <c r="W193" s="55">
        <v>22</v>
      </c>
      <c r="X193" s="31"/>
      <c r="Y193" s="31"/>
      <c r="Z193" s="31"/>
      <c r="AA193" s="31"/>
      <c r="AB193" s="31"/>
      <c r="AC193" s="31"/>
      <c r="AD193" s="35"/>
      <c r="AE193" s="60">
        <f t="shared" si="71"/>
        <v>0</v>
      </c>
      <c r="AF193" s="60">
        <f t="shared" si="72"/>
        <v>0</v>
      </c>
      <c r="AH193" s="55">
        <v>22</v>
      </c>
      <c r="AI193" s="31"/>
      <c r="AJ193" s="31"/>
      <c r="AK193" s="31"/>
      <c r="AL193" s="31"/>
      <c r="AM193" s="31"/>
      <c r="AN193" s="31"/>
      <c r="AO193" s="35"/>
      <c r="AP193" s="60">
        <f t="shared" si="73"/>
        <v>0</v>
      </c>
      <c r="AQ193" s="60">
        <f t="shared" si="74"/>
        <v>0</v>
      </c>
    </row>
    <row r="194" spans="1:43" x14ac:dyDescent="0.2">
      <c r="A194" s="55">
        <v>23</v>
      </c>
      <c r="B194" s="31"/>
      <c r="C194" s="31"/>
      <c r="D194" s="31"/>
      <c r="E194" s="31"/>
      <c r="F194" s="31"/>
      <c r="G194" s="31"/>
      <c r="H194" s="35"/>
      <c r="I194" s="60">
        <f t="shared" si="67"/>
        <v>0</v>
      </c>
      <c r="J194" s="60">
        <f t="shared" si="68"/>
        <v>0</v>
      </c>
      <c r="L194" s="55">
        <v>23</v>
      </c>
      <c r="M194" s="31"/>
      <c r="N194" s="31"/>
      <c r="O194" s="31"/>
      <c r="P194" s="31"/>
      <c r="Q194" s="31"/>
      <c r="R194" s="31"/>
      <c r="S194" s="35"/>
      <c r="T194" s="60">
        <f t="shared" si="69"/>
        <v>0</v>
      </c>
      <c r="U194" s="60">
        <f t="shared" si="70"/>
        <v>0</v>
      </c>
      <c r="W194" s="55">
        <v>23</v>
      </c>
      <c r="X194" s="31"/>
      <c r="Y194" s="31"/>
      <c r="Z194" s="31"/>
      <c r="AA194" s="31"/>
      <c r="AB194" s="31"/>
      <c r="AC194" s="31"/>
      <c r="AD194" s="35"/>
      <c r="AE194" s="60">
        <f t="shared" si="71"/>
        <v>0</v>
      </c>
      <c r="AF194" s="60">
        <f t="shared" si="72"/>
        <v>0</v>
      </c>
      <c r="AH194" s="55">
        <v>23</v>
      </c>
      <c r="AI194" s="31"/>
      <c r="AJ194" s="31"/>
      <c r="AK194" s="31"/>
      <c r="AL194" s="31"/>
      <c r="AM194" s="31"/>
      <c r="AN194" s="31"/>
      <c r="AO194" s="35"/>
      <c r="AP194" s="60">
        <f t="shared" si="73"/>
        <v>0</v>
      </c>
      <c r="AQ194" s="60">
        <f t="shared" si="74"/>
        <v>0</v>
      </c>
    </row>
    <row r="195" spans="1:43" x14ac:dyDescent="0.2">
      <c r="A195" s="55">
        <v>24</v>
      </c>
      <c r="B195" s="31"/>
      <c r="C195" s="31"/>
      <c r="D195" s="31"/>
      <c r="E195" s="31"/>
      <c r="F195" s="31"/>
      <c r="G195" s="31"/>
      <c r="H195" s="35"/>
      <c r="I195" s="60">
        <f t="shared" si="67"/>
        <v>0</v>
      </c>
      <c r="J195" s="60">
        <f t="shared" si="68"/>
        <v>0</v>
      </c>
      <c r="L195" s="55">
        <v>24</v>
      </c>
      <c r="M195" s="31"/>
      <c r="N195" s="31"/>
      <c r="O195" s="31"/>
      <c r="P195" s="31"/>
      <c r="Q195" s="31"/>
      <c r="R195" s="31"/>
      <c r="S195" s="35"/>
      <c r="T195" s="60">
        <f t="shared" si="69"/>
        <v>0</v>
      </c>
      <c r="U195" s="60">
        <f t="shared" si="70"/>
        <v>0</v>
      </c>
      <c r="W195" s="55">
        <v>24</v>
      </c>
      <c r="X195" s="31"/>
      <c r="Y195" s="31"/>
      <c r="Z195" s="31"/>
      <c r="AA195" s="31"/>
      <c r="AB195" s="31"/>
      <c r="AC195" s="31"/>
      <c r="AD195" s="35"/>
      <c r="AE195" s="60">
        <f t="shared" si="71"/>
        <v>0</v>
      </c>
      <c r="AF195" s="60">
        <f t="shared" si="72"/>
        <v>0</v>
      </c>
      <c r="AH195" s="55">
        <v>24</v>
      </c>
      <c r="AI195" s="31"/>
      <c r="AJ195" s="31"/>
      <c r="AK195" s="31"/>
      <c r="AL195" s="31"/>
      <c r="AM195" s="31"/>
      <c r="AN195" s="31"/>
      <c r="AO195" s="35"/>
      <c r="AP195" s="60">
        <f t="shared" si="73"/>
        <v>0</v>
      </c>
      <c r="AQ195" s="60">
        <f t="shared" si="74"/>
        <v>0</v>
      </c>
    </row>
    <row r="196" spans="1:43" x14ac:dyDescent="0.2">
      <c r="A196" s="55">
        <v>25</v>
      </c>
      <c r="B196" s="31"/>
      <c r="C196" s="31"/>
      <c r="D196" s="31"/>
      <c r="E196" s="31"/>
      <c r="F196" s="31"/>
      <c r="G196" s="31"/>
      <c r="H196" s="35"/>
      <c r="I196" s="60">
        <f t="shared" si="67"/>
        <v>0</v>
      </c>
      <c r="J196" s="60">
        <f t="shared" si="68"/>
        <v>0</v>
      </c>
      <c r="L196" s="55">
        <v>25</v>
      </c>
      <c r="M196" s="31"/>
      <c r="N196" s="31"/>
      <c r="O196" s="31"/>
      <c r="P196" s="31"/>
      <c r="Q196" s="31"/>
      <c r="R196" s="31"/>
      <c r="S196" s="35"/>
      <c r="T196" s="60">
        <f t="shared" si="69"/>
        <v>0</v>
      </c>
      <c r="U196" s="60">
        <f t="shared" si="70"/>
        <v>0</v>
      </c>
      <c r="W196" s="55">
        <v>25</v>
      </c>
      <c r="X196" s="31"/>
      <c r="Y196" s="31"/>
      <c r="Z196" s="31"/>
      <c r="AA196" s="31"/>
      <c r="AB196" s="31"/>
      <c r="AC196" s="31"/>
      <c r="AD196" s="35"/>
      <c r="AE196" s="60">
        <f t="shared" si="71"/>
        <v>0</v>
      </c>
      <c r="AF196" s="60">
        <f t="shared" si="72"/>
        <v>0</v>
      </c>
      <c r="AH196" s="55">
        <v>25</v>
      </c>
      <c r="AI196" s="31"/>
      <c r="AJ196" s="31"/>
      <c r="AK196" s="31"/>
      <c r="AL196" s="31"/>
      <c r="AM196" s="31"/>
      <c r="AN196" s="31"/>
      <c r="AO196" s="35"/>
      <c r="AP196" s="60">
        <f t="shared" si="73"/>
        <v>0</v>
      </c>
      <c r="AQ196" s="60">
        <f t="shared" si="74"/>
        <v>0</v>
      </c>
    </row>
    <row r="197" spans="1:43" x14ac:dyDescent="0.2">
      <c r="A197" s="55">
        <v>26</v>
      </c>
      <c r="B197" s="31"/>
      <c r="C197" s="31"/>
      <c r="D197" s="31"/>
      <c r="E197" s="31"/>
      <c r="F197" s="31"/>
      <c r="G197" s="31"/>
      <c r="H197" s="35"/>
      <c r="I197" s="60">
        <f t="shared" si="67"/>
        <v>0</v>
      </c>
      <c r="J197" s="60">
        <f t="shared" si="68"/>
        <v>0</v>
      </c>
      <c r="L197" s="55">
        <v>26</v>
      </c>
      <c r="M197" s="31"/>
      <c r="N197" s="31"/>
      <c r="O197" s="31"/>
      <c r="P197" s="31"/>
      <c r="Q197" s="31"/>
      <c r="R197" s="31"/>
      <c r="S197" s="35"/>
      <c r="T197" s="60">
        <f t="shared" si="69"/>
        <v>0</v>
      </c>
      <c r="U197" s="60">
        <f t="shared" si="70"/>
        <v>0</v>
      </c>
      <c r="W197" s="55">
        <v>26</v>
      </c>
      <c r="X197" s="31"/>
      <c r="Y197" s="31"/>
      <c r="Z197" s="31"/>
      <c r="AA197" s="31"/>
      <c r="AB197" s="31"/>
      <c r="AC197" s="31"/>
      <c r="AD197" s="35"/>
      <c r="AE197" s="60">
        <f t="shared" si="71"/>
        <v>0</v>
      </c>
      <c r="AF197" s="60">
        <f t="shared" si="72"/>
        <v>0</v>
      </c>
      <c r="AH197" s="55">
        <v>26</v>
      </c>
      <c r="AI197" s="31"/>
      <c r="AJ197" s="31"/>
      <c r="AK197" s="31"/>
      <c r="AL197" s="31"/>
      <c r="AM197" s="31"/>
      <c r="AN197" s="31"/>
      <c r="AO197" s="35"/>
      <c r="AP197" s="60">
        <f t="shared" si="73"/>
        <v>0</v>
      </c>
      <c r="AQ197" s="60">
        <f t="shared" si="74"/>
        <v>0</v>
      </c>
    </row>
    <row r="198" spans="1:43" x14ac:dyDescent="0.2">
      <c r="A198" s="55">
        <v>27</v>
      </c>
      <c r="B198" s="31"/>
      <c r="C198" s="31"/>
      <c r="D198" s="31"/>
      <c r="E198" s="31"/>
      <c r="F198" s="31"/>
      <c r="G198" s="31"/>
      <c r="H198" s="35"/>
      <c r="I198" s="60">
        <f t="shared" si="67"/>
        <v>0</v>
      </c>
      <c r="J198" s="60">
        <f t="shared" si="68"/>
        <v>0</v>
      </c>
      <c r="L198" s="55">
        <v>27</v>
      </c>
      <c r="M198" s="31"/>
      <c r="N198" s="31"/>
      <c r="O198" s="31"/>
      <c r="P198" s="31"/>
      <c r="Q198" s="31"/>
      <c r="R198" s="31"/>
      <c r="S198" s="35"/>
      <c r="T198" s="60">
        <f t="shared" si="69"/>
        <v>0</v>
      </c>
      <c r="U198" s="60">
        <f t="shared" si="70"/>
        <v>0</v>
      </c>
      <c r="W198" s="55">
        <v>27</v>
      </c>
      <c r="X198" s="31"/>
      <c r="Y198" s="31"/>
      <c r="Z198" s="31"/>
      <c r="AA198" s="31"/>
      <c r="AB198" s="31"/>
      <c r="AC198" s="31"/>
      <c r="AD198" s="35"/>
      <c r="AE198" s="60">
        <f t="shared" si="71"/>
        <v>0</v>
      </c>
      <c r="AF198" s="60">
        <f t="shared" si="72"/>
        <v>0</v>
      </c>
      <c r="AH198" s="55">
        <v>27</v>
      </c>
      <c r="AI198" s="31"/>
      <c r="AJ198" s="31"/>
      <c r="AK198" s="31"/>
      <c r="AL198" s="31"/>
      <c r="AM198" s="31"/>
      <c r="AN198" s="31"/>
      <c r="AO198" s="35"/>
      <c r="AP198" s="60">
        <f t="shared" si="73"/>
        <v>0</v>
      </c>
      <c r="AQ198" s="60">
        <f t="shared" si="74"/>
        <v>0</v>
      </c>
    </row>
    <row r="199" spans="1:43" x14ac:dyDescent="0.2">
      <c r="A199" s="55">
        <v>28</v>
      </c>
      <c r="B199" s="31"/>
      <c r="C199" s="31"/>
      <c r="D199" s="31"/>
      <c r="E199" s="31"/>
      <c r="F199" s="31"/>
      <c r="G199" s="31"/>
      <c r="H199" s="35"/>
      <c r="I199" s="60">
        <f t="shared" si="67"/>
        <v>0</v>
      </c>
      <c r="J199" s="60">
        <f t="shared" si="68"/>
        <v>0</v>
      </c>
      <c r="L199" s="55">
        <v>28</v>
      </c>
      <c r="M199" s="31"/>
      <c r="N199" s="31"/>
      <c r="O199" s="31"/>
      <c r="P199" s="31"/>
      <c r="Q199" s="31"/>
      <c r="R199" s="31"/>
      <c r="S199" s="35"/>
      <c r="T199" s="60">
        <f t="shared" si="69"/>
        <v>0</v>
      </c>
      <c r="U199" s="60">
        <f t="shared" si="70"/>
        <v>0</v>
      </c>
      <c r="W199" s="55">
        <v>28</v>
      </c>
      <c r="X199" s="31"/>
      <c r="Y199" s="31"/>
      <c r="Z199" s="31"/>
      <c r="AA199" s="31"/>
      <c r="AB199" s="31"/>
      <c r="AC199" s="31"/>
      <c r="AD199" s="35"/>
      <c r="AE199" s="60">
        <f t="shared" si="71"/>
        <v>0</v>
      </c>
      <c r="AF199" s="60">
        <f t="shared" si="72"/>
        <v>0</v>
      </c>
      <c r="AH199" s="55">
        <v>28</v>
      </c>
      <c r="AI199" s="31"/>
      <c r="AJ199" s="31"/>
      <c r="AK199" s="31"/>
      <c r="AL199" s="31"/>
      <c r="AM199" s="31"/>
      <c r="AN199" s="31"/>
      <c r="AO199" s="35"/>
      <c r="AP199" s="60">
        <f t="shared" si="73"/>
        <v>0</v>
      </c>
      <c r="AQ199" s="60">
        <f t="shared" si="74"/>
        <v>0</v>
      </c>
    </row>
    <row r="200" spans="1:43" x14ac:dyDescent="0.2">
      <c r="A200" s="55">
        <v>29</v>
      </c>
      <c r="B200" s="31"/>
      <c r="C200" s="31"/>
      <c r="D200" s="31"/>
      <c r="E200" s="31"/>
      <c r="F200" s="31"/>
      <c r="G200" s="31"/>
      <c r="H200" s="35"/>
      <c r="I200" s="60">
        <f t="shared" si="67"/>
        <v>0</v>
      </c>
      <c r="J200" s="60">
        <f t="shared" si="68"/>
        <v>0</v>
      </c>
      <c r="L200" s="55">
        <v>29</v>
      </c>
      <c r="M200" s="31"/>
      <c r="N200" s="31"/>
      <c r="O200" s="31"/>
      <c r="P200" s="31"/>
      <c r="Q200" s="31"/>
      <c r="R200" s="31"/>
      <c r="S200" s="35"/>
      <c r="T200" s="60">
        <f t="shared" si="69"/>
        <v>0</v>
      </c>
      <c r="U200" s="60">
        <f t="shared" si="70"/>
        <v>0</v>
      </c>
      <c r="W200" s="55">
        <v>29</v>
      </c>
      <c r="X200" s="31"/>
      <c r="Y200" s="31"/>
      <c r="Z200" s="31"/>
      <c r="AA200" s="31"/>
      <c r="AB200" s="31"/>
      <c r="AC200" s="31"/>
      <c r="AD200" s="35"/>
      <c r="AE200" s="60">
        <f t="shared" si="71"/>
        <v>0</v>
      </c>
      <c r="AF200" s="60">
        <f t="shared" si="72"/>
        <v>0</v>
      </c>
      <c r="AH200" s="55">
        <v>29</v>
      </c>
      <c r="AI200" s="31"/>
      <c r="AJ200" s="31"/>
      <c r="AK200" s="31"/>
      <c r="AL200" s="31"/>
      <c r="AM200" s="31"/>
      <c r="AN200" s="31"/>
      <c r="AO200" s="35"/>
      <c r="AP200" s="60">
        <f t="shared" si="73"/>
        <v>0</v>
      </c>
      <c r="AQ200" s="60">
        <f t="shared" si="74"/>
        <v>0</v>
      </c>
    </row>
    <row r="201" spans="1:43" ht="13.5" thickBot="1" x14ac:dyDescent="0.25">
      <c r="A201" s="56">
        <v>30</v>
      </c>
      <c r="B201" s="32"/>
      <c r="C201" s="32"/>
      <c r="D201" s="32"/>
      <c r="E201" s="32"/>
      <c r="F201" s="32"/>
      <c r="G201" s="32"/>
      <c r="H201" s="36"/>
      <c r="I201" s="60">
        <f t="shared" si="67"/>
        <v>0</v>
      </c>
      <c r="J201" s="60">
        <f t="shared" si="68"/>
        <v>0</v>
      </c>
      <c r="L201" s="56">
        <v>30</v>
      </c>
      <c r="M201" s="32"/>
      <c r="N201" s="32"/>
      <c r="O201" s="32"/>
      <c r="P201" s="32"/>
      <c r="Q201" s="32"/>
      <c r="R201" s="32"/>
      <c r="S201" s="36"/>
      <c r="T201" s="60">
        <f t="shared" si="69"/>
        <v>0</v>
      </c>
      <c r="U201" s="60">
        <f t="shared" si="70"/>
        <v>0</v>
      </c>
      <c r="W201" s="56">
        <v>30</v>
      </c>
      <c r="X201" s="32"/>
      <c r="Y201" s="32"/>
      <c r="Z201" s="32"/>
      <c r="AA201" s="32"/>
      <c r="AB201" s="32"/>
      <c r="AC201" s="32"/>
      <c r="AD201" s="36"/>
      <c r="AE201" s="60">
        <f t="shared" si="71"/>
        <v>0</v>
      </c>
      <c r="AF201" s="60">
        <f t="shared" si="72"/>
        <v>0</v>
      </c>
      <c r="AH201" s="56">
        <v>30</v>
      </c>
      <c r="AI201" s="32"/>
      <c r="AJ201" s="32"/>
      <c r="AK201" s="32"/>
      <c r="AL201" s="32"/>
      <c r="AM201" s="32"/>
      <c r="AN201" s="32"/>
      <c r="AO201" s="36"/>
      <c r="AP201" s="60">
        <f t="shared" si="73"/>
        <v>0</v>
      </c>
      <c r="AQ201" s="60">
        <f t="shared" si="74"/>
        <v>0</v>
      </c>
    </row>
    <row r="202" spans="1:43" x14ac:dyDescent="0.2">
      <c r="A202" s="57" t="s">
        <v>14</v>
      </c>
      <c r="B202" s="58">
        <f>COUNTIF(B172:B201,$B$204)</f>
        <v>0</v>
      </c>
      <c r="C202" s="58">
        <f t="shared" ref="C202:G202" si="75">COUNTIF(C172:C201,$B$204)</f>
        <v>0</v>
      </c>
      <c r="D202" s="58">
        <f t="shared" si="75"/>
        <v>0</v>
      </c>
      <c r="E202" s="58">
        <f t="shared" si="75"/>
        <v>0</v>
      </c>
      <c r="F202" s="58">
        <f t="shared" si="75"/>
        <v>0</v>
      </c>
      <c r="G202" s="58">
        <f t="shared" si="75"/>
        <v>0</v>
      </c>
      <c r="H202" s="37"/>
      <c r="I202" s="1"/>
      <c r="J202" s="1"/>
      <c r="L202" s="57" t="s">
        <v>14</v>
      </c>
      <c r="M202" s="58">
        <f>COUNTIF(M172:M201,$M204)</f>
        <v>0</v>
      </c>
      <c r="N202" s="58">
        <f t="shared" ref="N202:R202" si="76">COUNTIF(N172:N201,$M204)</f>
        <v>0</v>
      </c>
      <c r="O202" s="58">
        <f t="shared" si="76"/>
        <v>0</v>
      </c>
      <c r="P202" s="58">
        <f t="shared" si="76"/>
        <v>0</v>
      </c>
      <c r="Q202" s="58">
        <f t="shared" si="76"/>
        <v>0</v>
      </c>
      <c r="R202" s="58">
        <f t="shared" si="76"/>
        <v>0</v>
      </c>
      <c r="S202" s="37"/>
      <c r="T202" s="1"/>
      <c r="U202" s="1"/>
      <c r="W202" s="57" t="s">
        <v>14</v>
      </c>
      <c r="X202" s="58">
        <f>COUNTIF(X172:X201,$X$204)</f>
        <v>0</v>
      </c>
      <c r="Y202" s="58">
        <f t="shared" ref="Y202:AC202" si="77">COUNTIF(Y172:Y201,$X$204)</f>
        <v>0</v>
      </c>
      <c r="Z202" s="58">
        <f t="shared" si="77"/>
        <v>0</v>
      </c>
      <c r="AA202" s="58">
        <f t="shared" si="77"/>
        <v>0</v>
      </c>
      <c r="AB202" s="58">
        <f t="shared" si="77"/>
        <v>0</v>
      </c>
      <c r="AC202" s="58">
        <f t="shared" si="77"/>
        <v>0</v>
      </c>
      <c r="AD202" s="37"/>
      <c r="AE202" s="1"/>
      <c r="AF202" s="1"/>
      <c r="AH202" s="57" t="s">
        <v>14</v>
      </c>
      <c r="AI202" s="58">
        <f>COUNTIF(AI172:AI201,$AI$204)</f>
        <v>0</v>
      </c>
      <c r="AJ202" s="58">
        <f t="shared" ref="AJ202:AN202" si="78">COUNTIF(AJ172:AJ201,$AI$204)</f>
        <v>0</v>
      </c>
      <c r="AK202" s="58">
        <f t="shared" si="78"/>
        <v>0</v>
      </c>
      <c r="AL202" s="58">
        <f t="shared" si="78"/>
        <v>0</v>
      </c>
      <c r="AM202" s="58">
        <f t="shared" si="78"/>
        <v>0</v>
      </c>
      <c r="AN202" s="58">
        <f t="shared" si="78"/>
        <v>0</v>
      </c>
      <c r="AO202" s="37"/>
      <c r="AP202" s="1"/>
      <c r="AQ202" s="1"/>
    </row>
    <row r="203" spans="1:43" ht="13.5" thickBot="1" x14ac:dyDescent="0.25">
      <c r="A203" s="40" t="s">
        <v>15</v>
      </c>
      <c r="B203" s="33">
        <f>COUNTIF(B172:B201,$B$205)</f>
        <v>0</v>
      </c>
      <c r="C203" s="33">
        <f t="shared" ref="C203:G203" si="79">COUNTIF(C172:C201,$B$205)</f>
        <v>0</v>
      </c>
      <c r="D203" s="33">
        <f t="shared" si="79"/>
        <v>0</v>
      </c>
      <c r="E203" s="33">
        <f t="shared" si="79"/>
        <v>0</v>
      </c>
      <c r="F203" s="33">
        <f t="shared" si="79"/>
        <v>0</v>
      </c>
      <c r="G203" s="33">
        <f t="shared" si="79"/>
        <v>0</v>
      </c>
      <c r="H203" s="38"/>
      <c r="I203" s="29">
        <f>SUM(B203:G203)</f>
        <v>0</v>
      </c>
      <c r="J203" s="1"/>
      <c r="L203" s="40" t="s">
        <v>15</v>
      </c>
      <c r="M203" s="33">
        <f>COUNTIF(M172:M201,$M$205)</f>
        <v>0</v>
      </c>
      <c r="N203" s="33">
        <f t="shared" ref="N203:R203" si="80">COUNTIF(N172:N201,$M$205)</f>
        <v>0</v>
      </c>
      <c r="O203" s="33">
        <f t="shared" si="80"/>
        <v>0</v>
      </c>
      <c r="P203" s="33">
        <f t="shared" si="80"/>
        <v>0</v>
      </c>
      <c r="Q203" s="33">
        <f t="shared" si="80"/>
        <v>0</v>
      </c>
      <c r="R203" s="33">
        <f t="shared" si="80"/>
        <v>0</v>
      </c>
      <c r="S203" s="38"/>
      <c r="T203" s="29">
        <f>SUM(M203:R203)</f>
        <v>0</v>
      </c>
      <c r="U203" s="1"/>
      <c r="W203" s="40" t="s">
        <v>15</v>
      </c>
      <c r="X203" s="33">
        <f>COUNTIF(X172:X201,$X$205)</f>
        <v>0</v>
      </c>
      <c r="Y203" s="33">
        <f t="shared" ref="Y203:AC203" si="81">COUNTIF(Y172:Y201,$X$205)</f>
        <v>0</v>
      </c>
      <c r="Z203" s="33">
        <f t="shared" si="81"/>
        <v>0</v>
      </c>
      <c r="AA203" s="33">
        <f t="shared" si="81"/>
        <v>0</v>
      </c>
      <c r="AB203" s="33">
        <f t="shared" si="81"/>
        <v>0</v>
      </c>
      <c r="AC203" s="33">
        <f t="shared" si="81"/>
        <v>0</v>
      </c>
      <c r="AD203" s="38"/>
      <c r="AE203" s="29">
        <f>SUM(X203:AC203)</f>
        <v>0</v>
      </c>
      <c r="AF203" s="1"/>
      <c r="AH203" s="40" t="s">
        <v>15</v>
      </c>
      <c r="AI203" s="33">
        <f>COUNTIF(AI172:AI201,$AI$205)</f>
        <v>0</v>
      </c>
      <c r="AJ203" s="33">
        <f t="shared" ref="AJ203:AN203" si="82">COUNTIF(AJ172:AJ201,$AI$205)</f>
        <v>0</v>
      </c>
      <c r="AK203" s="33">
        <f t="shared" si="82"/>
        <v>0</v>
      </c>
      <c r="AL203" s="33">
        <f t="shared" si="82"/>
        <v>0</v>
      </c>
      <c r="AM203" s="33">
        <f t="shared" si="82"/>
        <v>0</v>
      </c>
      <c r="AN203" s="33">
        <f t="shared" si="82"/>
        <v>0</v>
      </c>
      <c r="AO203" s="38"/>
      <c r="AP203" s="29">
        <f>SUM(AI203:AN203)</f>
        <v>0</v>
      </c>
      <c r="AQ203" s="1"/>
    </row>
    <row r="204" spans="1:43" x14ac:dyDescent="0.2">
      <c r="A204" s="52" t="s">
        <v>61</v>
      </c>
      <c r="B204" s="53" t="s">
        <v>12</v>
      </c>
      <c r="C204" s="1"/>
      <c r="D204" s="1"/>
      <c r="E204" s="1"/>
      <c r="F204" s="1"/>
      <c r="G204" s="1"/>
      <c r="H204" s="1"/>
      <c r="I204" s="1"/>
      <c r="J204" s="1"/>
      <c r="L204" s="52" t="s">
        <v>61</v>
      </c>
      <c r="M204" s="53" t="s">
        <v>12</v>
      </c>
      <c r="N204" s="1"/>
      <c r="P204" s="1"/>
      <c r="Q204" s="1"/>
      <c r="R204" s="1"/>
      <c r="S204" s="1"/>
      <c r="T204" s="1"/>
      <c r="U204" s="1"/>
      <c r="W204" s="52" t="s">
        <v>61</v>
      </c>
      <c r="X204" s="53" t="s">
        <v>12</v>
      </c>
      <c r="Y204" s="1"/>
      <c r="AA204" s="1"/>
      <c r="AB204" s="1"/>
      <c r="AC204" s="1"/>
      <c r="AD204" s="1"/>
      <c r="AE204" s="1"/>
      <c r="AF204" s="1"/>
      <c r="AH204" s="52" t="s">
        <v>61</v>
      </c>
      <c r="AI204" s="53" t="s">
        <v>12</v>
      </c>
      <c r="AJ204" s="1"/>
      <c r="AL204" s="1"/>
      <c r="AM204" s="1"/>
      <c r="AN204" s="1"/>
      <c r="AO204" s="1"/>
      <c r="AP204" s="1"/>
      <c r="AQ204" s="1"/>
    </row>
    <row r="205" spans="1:43" x14ac:dyDescent="0.2">
      <c r="A205" s="52" t="s">
        <v>62</v>
      </c>
      <c r="B205" s="53" t="s">
        <v>13</v>
      </c>
      <c r="C205" s="41" t="s">
        <v>63</v>
      </c>
      <c r="D205" s="1"/>
      <c r="E205" s="1"/>
      <c r="F205" s="1"/>
      <c r="G205" s="1"/>
      <c r="H205" s="1"/>
      <c r="I205" s="1"/>
      <c r="J205" s="1"/>
      <c r="L205" s="52" t="s">
        <v>62</v>
      </c>
      <c r="M205" s="53" t="s">
        <v>13</v>
      </c>
      <c r="N205" s="41" t="s">
        <v>63</v>
      </c>
      <c r="P205" s="1"/>
      <c r="Q205" s="1"/>
      <c r="R205" s="1"/>
      <c r="S205" s="1"/>
      <c r="T205" s="1"/>
      <c r="U205" s="1"/>
      <c r="W205" s="52" t="s">
        <v>62</v>
      </c>
      <c r="X205" s="53" t="s">
        <v>13</v>
      </c>
      <c r="Y205" s="41" t="s">
        <v>63</v>
      </c>
      <c r="AA205" s="1"/>
      <c r="AB205" s="1"/>
      <c r="AC205" s="1"/>
      <c r="AD205" s="1"/>
      <c r="AE205" s="1"/>
      <c r="AF205" s="1"/>
      <c r="AH205" s="52" t="s">
        <v>62</v>
      </c>
      <c r="AI205" s="53" t="s">
        <v>13</v>
      </c>
      <c r="AJ205" s="41" t="s">
        <v>63</v>
      </c>
      <c r="AL205" s="1"/>
      <c r="AM205" s="1"/>
      <c r="AN205" s="1"/>
      <c r="AO205" s="1"/>
      <c r="AP205" s="1"/>
      <c r="AQ205" s="1"/>
    </row>
    <row r="207" spans="1:43" x14ac:dyDescent="0.2">
      <c r="B207" s="433" t="s">
        <v>66</v>
      </c>
      <c r="C207" s="434"/>
      <c r="D207" s="434"/>
      <c r="E207" s="435"/>
      <c r="F207" s="435"/>
      <c r="M207" s="433" t="s">
        <v>66</v>
      </c>
      <c r="N207" s="434"/>
      <c r="O207" s="434"/>
      <c r="P207" s="435"/>
      <c r="Q207" s="435"/>
      <c r="X207" s="433" t="s">
        <v>66</v>
      </c>
      <c r="Y207" s="434"/>
      <c r="Z207" s="434"/>
      <c r="AA207" s="435"/>
      <c r="AB207" s="435"/>
      <c r="AI207" s="433" t="s">
        <v>66</v>
      </c>
      <c r="AJ207" s="434"/>
      <c r="AK207" s="434"/>
      <c r="AL207" s="435"/>
      <c r="AM207" s="435"/>
    </row>
    <row r="208" spans="1:43" x14ac:dyDescent="0.2">
      <c r="AJ208" s="64"/>
    </row>
  </sheetData>
  <mergeCells count="246">
    <mergeCell ref="AU5:AX5"/>
    <mergeCell ref="AK170:AK171"/>
    <mergeCell ref="AL170:AL171"/>
    <mergeCell ref="AM170:AM171"/>
    <mergeCell ref="AN170:AN171"/>
    <mergeCell ref="AO170:AO171"/>
    <mergeCell ref="B207:F207"/>
    <mergeCell ref="M207:Q207"/>
    <mergeCell ref="X207:AB207"/>
    <mergeCell ref="AI207:AM207"/>
    <mergeCell ref="Y170:Y171"/>
    <mergeCell ref="Z170:Z171"/>
    <mergeCell ref="AA170:AA171"/>
    <mergeCell ref="AB170:AB171"/>
    <mergeCell ref="AC170:AC171"/>
    <mergeCell ref="AD170:AD171"/>
    <mergeCell ref="AH170:AH171"/>
    <mergeCell ref="AI170:AI171"/>
    <mergeCell ref="AJ170:AJ171"/>
    <mergeCell ref="M170:M171"/>
    <mergeCell ref="N170:N171"/>
    <mergeCell ref="O170:O171"/>
    <mergeCell ref="P170:P171"/>
    <mergeCell ref="Q170:Q171"/>
    <mergeCell ref="R170:R171"/>
    <mergeCell ref="S170:S171"/>
    <mergeCell ref="W170:W171"/>
    <mergeCell ref="X170:X171"/>
    <mergeCell ref="A170:A171"/>
    <mergeCell ref="B170:B171"/>
    <mergeCell ref="C170:C171"/>
    <mergeCell ref="D170:D171"/>
    <mergeCell ref="E170:E171"/>
    <mergeCell ref="F170:F171"/>
    <mergeCell ref="G170:G171"/>
    <mergeCell ref="H170:H171"/>
    <mergeCell ref="L170:L171"/>
    <mergeCell ref="B168:H168"/>
    <mergeCell ref="I168:I169"/>
    <mergeCell ref="M168:S168"/>
    <mergeCell ref="T168:T169"/>
    <mergeCell ref="X168:AD168"/>
    <mergeCell ref="AE168:AE169"/>
    <mergeCell ref="AI168:AO168"/>
    <mergeCell ref="AP168:AP169"/>
    <mergeCell ref="B169:H169"/>
    <mergeCell ref="M169:S169"/>
    <mergeCell ref="X169:AD169"/>
    <mergeCell ref="AI169:AO169"/>
    <mergeCell ref="AK129:AK130"/>
    <mergeCell ref="AL129:AL130"/>
    <mergeCell ref="AM129:AM130"/>
    <mergeCell ref="AN129:AN130"/>
    <mergeCell ref="AO129:AO130"/>
    <mergeCell ref="B166:F166"/>
    <mergeCell ref="M166:Q166"/>
    <mergeCell ref="X166:AB166"/>
    <mergeCell ref="AI166:AM166"/>
    <mergeCell ref="Y129:Y130"/>
    <mergeCell ref="Z129:Z130"/>
    <mergeCell ref="AA129:AA130"/>
    <mergeCell ref="AB129:AB130"/>
    <mergeCell ref="AC129:AC130"/>
    <mergeCell ref="AD129:AD130"/>
    <mergeCell ref="AH129:AH130"/>
    <mergeCell ref="AI129:AI130"/>
    <mergeCell ref="AJ129:AJ130"/>
    <mergeCell ref="M129:M130"/>
    <mergeCell ref="N129:N130"/>
    <mergeCell ref="O129:O130"/>
    <mergeCell ref="P129:P130"/>
    <mergeCell ref="Q129:Q130"/>
    <mergeCell ref="R129:R130"/>
    <mergeCell ref="S129:S130"/>
    <mergeCell ref="W129:W130"/>
    <mergeCell ref="X129:X130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L129:L130"/>
    <mergeCell ref="B127:H127"/>
    <mergeCell ref="I127:I128"/>
    <mergeCell ref="M127:S127"/>
    <mergeCell ref="T127:T128"/>
    <mergeCell ref="X127:AD127"/>
    <mergeCell ref="AE127:AE128"/>
    <mergeCell ref="AI127:AO127"/>
    <mergeCell ref="AP127:AP128"/>
    <mergeCell ref="B128:H128"/>
    <mergeCell ref="M128:S128"/>
    <mergeCell ref="X128:AD128"/>
    <mergeCell ref="AI128:AO128"/>
    <mergeCell ref="AJ2:AN2"/>
    <mergeCell ref="X43:AB43"/>
    <mergeCell ref="AI43:AM43"/>
    <mergeCell ref="X84:AB84"/>
    <mergeCell ref="AI84:AM84"/>
    <mergeCell ref="X125:AB125"/>
    <mergeCell ref="AI125:AM125"/>
    <mergeCell ref="B125:F125"/>
    <mergeCell ref="M125:Q125"/>
    <mergeCell ref="B84:F84"/>
    <mergeCell ref="M84:Q84"/>
    <mergeCell ref="B43:F43"/>
    <mergeCell ref="B2:F2"/>
    <mergeCell ref="M2:Q2"/>
    <mergeCell ref="M43:Q43"/>
    <mergeCell ref="Y2:AC2"/>
    <mergeCell ref="M4:S4"/>
    <mergeCell ref="T4:T5"/>
    <mergeCell ref="M5:S5"/>
    <mergeCell ref="L6:L7"/>
    <mergeCell ref="M6:M7"/>
    <mergeCell ref="N6:N7"/>
    <mergeCell ref="O6:O7"/>
    <mergeCell ref="P6:P7"/>
    <mergeCell ref="A6:A7"/>
    <mergeCell ref="I4:I5"/>
    <mergeCell ref="B6:B7"/>
    <mergeCell ref="C6:C7"/>
    <mergeCell ref="D6:D7"/>
    <mergeCell ref="E6:E7"/>
    <mergeCell ref="F6:F7"/>
    <mergeCell ref="G6:G7"/>
    <mergeCell ref="B4:H4"/>
    <mergeCell ref="B5:H5"/>
    <mergeCell ref="H6:H7"/>
    <mergeCell ref="Q6:Q7"/>
    <mergeCell ref="R6:R7"/>
    <mergeCell ref="S6:S7"/>
    <mergeCell ref="X4:AD4"/>
    <mergeCell ref="AE4:AE5"/>
    <mergeCell ref="X5:AD5"/>
    <mergeCell ref="W6:W7"/>
    <mergeCell ref="X6:X7"/>
    <mergeCell ref="Y6:Y7"/>
    <mergeCell ref="Z6:Z7"/>
    <mergeCell ref="AA6:AA7"/>
    <mergeCell ref="AB6:AB7"/>
    <mergeCell ref="AC6:AC7"/>
    <mergeCell ref="AD6:AD7"/>
    <mergeCell ref="AI4:AO4"/>
    <mergeCell ref="AP4:AP5"/>
    <mergeCell ref="AI5:AO5"/>
    <mergeCell ref="AH6:AH7"/>
    <mergeCell ref="AI6:AI7"/>
    <mergeCell ref="AJ6:AJ7"/>
    <mergeCell ref="AK6:AK7"/>
    <mergeCell ref="AL6:AL7"/>
    <mergeCell ref="AM6:AM7"/>
    <mergeCell ref="AN6:AN7"/>
    <mergeCell ref="AO6:AO7"/>
    <mergeCell ref="B46:H46"/>
    <mergeCell ref="M46:S46"/>
    <mergeCell ref="X46:AD46"/>
    <mergeCell ref="AI46:AO46"/>
    <mergeCell ref="B45:H45"/>
    <mergeCell ref="I45:I46"/>
    <mergeCell ref="M45:S45"/>
    <mergeCell ref="T45:T46"/>
    <mergeCell ref="X45:AD45"/>
    <mergeCell ref="F47:F48"/>
    <mergeCell ref="G47:G48"/>
    <mergeCell ref="H47:H48"/>
    <mergeCell ref="L47:L48"/>
    <mergeCell ref="M47:M48"/>
    <mergeCell ref="A47:A48"/>
    <mergeCell ref="B47:B48"/>
    <mergeCell ref="C47:C48"/>
    <mergeCell ref="D47:D48"/>
    <mergeCell ref="E47:E48"/>
    <mergeCell ref="W47:W48"/>
    <mergeCell ref="X47:X48"/>
    <mergeCell ref="Y47:Y48"/>
    <mergeCell ref="Z47:Z48"/>
    <mergeCell ref="N47:N48"/>
    <mergeCell ref="O47:O48"/>
    <mergeCell ref="P47:P48"/>
    <mergeCell ref="Q47:Q48"/>
    <mergeCell ref="R47:R48"/>
    <mergeCell ref="B87:H87"/>
    <mergeCell ref="M87:S87"/>
    <mergeCell ref="X87:AD87"/>
    <mergeCell ref="AI87:AO87"/>
    <mergeCell ref="AN47:AN48"/>
    <mergeCell ref="AO47:AO48"/>
    <mergeCell ref="B86:H86"/>
    <mergeCell ref="I86:I87"/>
    <mergeCell ref="M86:S86"/>
    <mergeCell ref="T86:T87"/>
    <mergeCell ref="X86:AD86"/>
    <mergeCell ref="AE86:AE87"/>
    <mergeCell ref="AI86:AO86"/>
    <mergeCell ref="AI47:AI48"/>
    <mergeCell ref="AJ47:AJ48"/>
    <mergeCell ref="AK47:AK48"/>
    <mergeCell ref="AL47:AL48"/>
    <mergeCell ref="AM47:AM48"/>
    <mergeCell ref="AA47:AA48"/>
    <mergeCell ref="AB47:AB48"/>
    <mergeCell ref="AC47:AC48"/>
    <mergeCell ref="AD47:AD48"/>
    <mergeCell ref="AH47:AH48"/>
    <mergeCell ref="S47:S48"/>
    <mergeCell ref="F88:F89"/>
    <mergeCell ref="G88:G89"/>
    <mergeCell ref="H88:H89"/>
    <mergeCell ref="L88:L89"/>
    <mergeCell ref="M88:M89"/>
    <mergeCell ref="A88:A89"/>
    <mergeCell ref="B88:B89"/>
    <mergeCell ref="C88:C89"/>
    <mergeCell ref="D88:D89"/>
    <mergeCell ref="E88:E89"/>
    <mergeCell ref="S88:S89"/>
    <mergeCell ref="W88:W89"/>
    <mergeCell ref="X88:X89"/>
    <mergeCell ref="Y88:Y89"/>
    <mergeCell ref="Z88:Z89"/>
    <mergeCell ref="N88:N89"/>
    <mergeCell ref="O88:O89"/>
    <mergeCell ref="P88:P89"/>
    <mergeCell ref="Q88:Q89"/>
    <mergeCell ref="R88:R89"/>
    <mergeCell ref="AV6:AX6"/>
    <mergeCell ref="AN88:AN89"/>
    <mergeCell ref="AO88:AO89"/>
    <mergeCell ref="AI88:AI89"/>
    <mergeCell ref="AJ88:AJ89"/>
    <mergeCell ref="AK88:AK89"/>
    <mergeCell ref="AL88:AL89"/>
    <mergeCell ref="AM88:AM89"/>
    <mergeCell ref="AA88:AA89"/>
    <mergeCell ref="AB88:AB89"/>
    <mergeCell ref="AC88:AC89"/>
    <mergeCell ref="AD88:AD89"/>
    <mergeCell ref="AH88:AH89"/>
    <mergeCell ref="AP86:AP87"/>
    <mergeCell ref="AE45:AE46"/>
    <mergeCell ref="AI45:AO45"/>
    <mergeCell ref="AP45:AP46"/>
  </mergeCells>
  <conditionalFormatting sqref="AX8:AX37">
    <cfRule type="cellIs" dxfId="1" priority="1" operator="greaterThanOrEqual">
      <formula>90%</formula>
    </cfRule>
  </conditionalFormatting>
  <conditionalFormatting sqref="AX8:AX37">
    <cfRule type="cellIs" dxfId="0" priority="2" operator="between">
      <formula>75%</formula>
      <formula>90%</formula>
    </cfRule>
  </conditionalFormatting>
  <printOptions horizontalCentered="1"/>
  <pageMargins left="0.17" right="0.17" top="0.19" bottom="0.2" header="0.17" footer="0.17"/>
  <pageSetup paperSize="17" scale="2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topLeftCell="A7" zoomScale="66" zoomScaleNormal="66" workbookViewId="0">
      <selection activeCell="N48" sqref="N48"/>
    </sheetView>
  </sheetViews>
  <sheetFormatPr defaultRowHeight="12.75" x14ac:dyDescent="0.2"/>
  <cols>
    <col min="2" max="2" width="7.28515625" customWidth="1"/>
    <col min="3" max="22" width="11.7109375" customWidth="1"/>
  </cols>
  <sheetData>
    <row r="1" spans="1:22" x14ac:dyDescent="0.2">
      <c r="B1" s="16" t="s">
        <v>331</v>
      </c>
    </row>
    <row r="2" spans="1:22" x14ac:dyDescent="0.2">
      <c r="B2" s="235" t="s">
        <v>332</v>
      </c>
    </row>
    <row r="3" spans="1:22" x14ac:dyDescent="0.2">
      <c r="B3" s="238" t="s">
        <v>333</v>
      </c>
    </row>
    <row r="4" spans="1:22" ht="13.5" thickBot="1" x14ac:dyDescent="0.25"/>
    <row r="5" spans="1:22" ht="24" thickBot="1" x14ac:dyDescent="0.25">
      <c r="C5" s="452" t="s">
        <v>64</v>
      </c>
      <c r="D5" s="453"/>
      <c r="E5" s="453"/>
      <c r="F5" s="453"/>
      <c r="G5" s="453"/>
      <c r="H5" s="453"/>
      <c r="I5" s="454"/>
    </row>
    <row r="6" spans="1:22" ht="12.75" customHeight="1" thickBot="1" x14ac:dyDescent="0.25">
      <c r="F6" s="112"/>
      <c r="J6" s="112"/>
      <c r="N6" s="112"/>
      <c r="R6" s="112"/>
    </row>
    <row r="7" spans="1:22" ht="25.5" customHeight="1" x14ac:dyDescent="0.2">
      <c r="B7" s="449" t="s">
        <v>135</v>
      </c>
      <c r="C7" s="446" t="str">
        <f>'Team Master Sheet'!$B$7</f>
        <v>Henderson Blue</v>
      </c>
      <c r="D7" s="448" t="str">
        <f>'Team Master Sheet'!$E$7</f>
        <v>Henderson Red</v>
      </c>
      <c r="E7" s="441" t="str">
        <f>'Team Master Sheet'!$H$7</f>
        <v>Solvay Blue</v>
      </c>
      <c r="F7" s="441" t="str">
        <f>'Team Master Sheet'!$K$7</f>
        <v>Solvay Silver</v>
      </c>
      <c r="G7" s="441" t="str">
        <f>'Team Master Sheet'!$B$34</f>
        <v>Martin Marietta Blue</v>
      </c>
      <c r="H7" s="441" t="str">
        <f>'Team Master Sheet'!$E$34</f>
        <v>Team Texas</v>
      </c>
      <c r="I7" s="441" t="str">
        <f>'Team Master Sheet'!$H$34</f>
        <v>Georgia Pacific Mine Rescue</v>
      </c>
      <c r="J7" s="441" t="str">
        <f>'Team Master Sheet'!$K$34</f>
        <v xml:space="preserve">Central Plains Cement / Talon </v>
      </c>
      <c r="K7" s="441" t="str">
        <f>'Team Master Sheet'!$B$61</f>
        <v>Rangers</v>
      </c>
      <c r="L7" s="441" t="str">
        <f>'Team Master Sheet'!$E$61</f>
        <v>Front Range Mine Rescue</v>
      </c>
      <c r="M7" s="441" t="str">
        <f>'Team Master Sheet'!$H$61</f>
        <v>Raiders</v>
      </c>
      <c r="N7" s="441" t="str">
        <f>'Team Master Sheet'!$K$61</f>
        <v>Blue Team - CSM</v>
      </c>
      <c r="O7" s="441" t="str">
        <f>'Team Master Sheet'!$B$88</f>
        <v>Tata Black</v>
      </c>
      <c r="P7" s="441" t="str">
        <f>'Team Master Sheet'!$E$88</f>
        <v>Nyrstar Grey</v>
      </c>
      <c r="Q7" s="441" t="str">
        <f>'Team Master Sheet'!$H$88</f>
        <v>WIPP Blue</v>
      </c>
      <c r="R7" s="441" t="str">
        <f>'Team Master Sheet'!$K$88</f>
        <v>CC&amp;V Team Red</v>
      </c>
      <c r="S7" s="441" t="str">
        <f>'Team Master Sheet'!$B$115</f>
        <v>CC&amp;V Team Black</v>
      </c>
      <c r="T7" s="441" t="str">
        <f>'Team Master Sheet'!$E$115</f>
        <v>Climax Mine Rescue</v>
      </c>
      <c r="U7" s="441" t="str">
        <f>'Team Master Sheet'!$H$115</f>
        <v>Team 19</v>
      </c>
      <c r="V7" s="441" t="str">
        <f>'Team Master Sheet'!$K$115</f>
        <v>Team 20</v>
      </c>
    </row>
    <row r="8" spans="1:22" ht="24.75" customHeight="1" thickBot="1" x14ac:dyDescent="0.25">
      <c r="B8" s="450"/>
      <c r="C8" s="447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</row>
    <row r="9" spans="1:22" ht="20.25" customHeight="1" x14ac:dyDescent="0.2">
      <c r="A9" s="451"/>
      <c r="B9" s="445" t="s">
        <v>17</v>
      </c>
      <c r="C9" s="443" t="str">
        <f>'Team Master Sheet'!$B$9</f>
        <v>Dennis Schwear</v>
      </c>
      <c r="D9" s="443" t="str">
        <f>'Team Master Sheet'!$E$9</f>
        <v>Dennis Schwear</v>
      </c>
      <c r="E9" s="443" t="str">
        <f>'Team Master Sheet'!$H$9</f>
        <v>Jeff Jetmore</v>
      </c>
      <c r="F9" s="443" t="str">
        <f>'Team Master Sheet'!$K$9</f>
        <v>Jeff Jetmore Rowdy Heiser</v>
      </c>
      <c r="G9" s="455" t="str">
        <f>'Team Master Sheet'!$B$36</f>
        <v>Ryan Bender</v>
      </c>
      <c r="H9" s="455" t="str">
        <f>'Team Master Sheet'!$E$36</f>
        <v>John Teague</v>
      </c>
      <c r="I9" s="455" t="str">
        <f>'Team Master Sheet'!$H$36</f>
        <v>Buck Jackson</v>
      </c>
      <c r="J9" s="455" t="str">
        <f>'Team Master Sheet'!$K$36</f>
        <v>Steven Rouse</v>
      </c>
      <c r="K9" s="443" t="str">
        <f>'Team Master Sheet'!$B$63</f>
        <v>Anthony Payne</v>
      </c>
      <c r="L9" s="443" t="str">
        <f>'Team Master Sheet'!$E$63</f>
        <v>Matt Collins</v>
      </c>
      <c r="M9" s="443" t="str">
        <f>'Team Master Sheet'!$H$63</f>
        <v>Kenny Heater</v>
      </c>
      <c r="N9" s="443" t="str">
        <f>'Team Master Sheet'!$K$63</f>
        <v>Page Christie</v>
      </c>
      <c r="O9" s="443" t="str">
        <f>'Team Master Sheet'!$B$90</f>
        <v>Tommy Graham</v>
      </c>
      <c r="P9" s="443" t="str">
        <f>'Team Master Sheet'!$E$90</f>
        <v>Brian Millington</v>
      </c>
      <c r="Q9" s="443" t="str">
        <f>'Team Master Sheet'!$H$90</f>
        <v>Richard West</v>
      </c>
      <c r="R9" s="443">
        <f>'Team Master Sheet'!$K$90</f>
        <v>0</v>
      </c>
      <c r="S9" s="443">
        <f>'Team Master Sheet'!$B$117</f>
        <v>0</v>
      </c>
      <c r="T9" s="443">
        <f>'Team Master Sheet'!$E$117</f>
        <v>0</v>
      </c>
      <c r="U9" s="443" t="str">
        <f>'Team Master Sheet'!$H$117</f>
        <v>Jon Q Trainer 19</v>
      </c>
      <c r="V9" s="443" t="str">
        <f>'Team Master Sheet'!$K$117</f>
        <v>Jon Q Trainer 20</v>
      </c>
    </row>
    <row r="10" spans="1:22" ht="27" customHeight="1" thickBot="1" x14ac:dyDescent="0.25">
      <c r="A10" s="451"/>
      <c r="B10" s="445"/>
      <c r="C10" s="444"/>
      <c r="D10" s="444"/>
      <c r="E10" s="444"/>
      <c r="F10" s="444"/>
      <c r="G10" s="456"/>
      <c r="H10" s="456"/>
      <c r="I10" s="456"/>
      <c r="J10" s="456"/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4"/>
    </row>
    <row r="11" spans="1:22" ht="17.100000000000001" customHeight="1" x14ac:dyDescent="0.2">
      <c r="B11" s="256">
        <v>1</v>
      </c>
      <c r="C11" s="42"/>
      <c r="D11" s="42"/>
      <c r="E11" s="42"/>
      <c r="F11" s="42"/>
      <c r="G11" s="42"/>
      <c r="H11" s="111"/>
      <c r="I11" s="111"/>
      <c r="J11" s="111"/>
      <c r="K11" s="42"/>
      <c r="L11" s="111"/>
      <c r="M11" s="111"/>
      <c r="N11" s="42"/>
      <c r="O11" s="42"/>
      <c r="P11" s="111"/>
      <c r="Q11" s="111"/>
      <c r="R11" s="111"/>
      <c r="S11" s="111"/>
      <c r="T11" s="111"/>
      <c r="U11" s="111"/>
      <c r="V11" s="42" t="s">
        <v>370</v>
      </c>
    </row>
    <row r="12" spans="1:22" ht="17.100000000000001" customHeight="1" x14ac:dyDescent="0.2">
      <c r="B12" s="257">
        <v>2</v>
      </c>
      <c r="C12" s="42"/>
      <c r="D12" s="42" t="s">
        <v>13</v>
      </c>
      <c r="E12" s="43"/>
      <c r="F12" s="43" t="s">
        <v>13</v>
      </c>
      <c r="G12" s="42" t="s">
        <v>13</v>
      </c>
      <c r="H12" s="111"/>
      <c r="I12" s="111"/>
      <c r="J12" s="111"/>
      <c r="K12" s="42"/>
      <c r="L12" s="111"/>
      <c r="M12" s="111"/>
      <c r="N12" s="42"/>
      <c r="O12" s="42"/>
      <c r="P12" s="111"/>
      <c r="Q12" s="111"/>
      <c r="R12" s="111" t="s">
        <v>13</v>
      </c>
      <c r="S12" s="111" t="s">
        <v>13</v>
      </c>
      <c r="T12" s="111" t="s">
        <v>13</v>
      </c>
      <c r="U12" s="111" t="s">
        <v>13</v>
      </c>
      <c r="V12" s="42" t="s">
        <v>13</v>
      </c>
    </row>
    <row r="13" spans="1:22" ht="17.100000000000001" customHeight="1" x14ac:dyDescent="0.2">
      <c r="B13" s="257">
        <v>3</v>
      </c>
      <c r="C13" s="42"/>
      <c r="D13" s="42" t="s">
        <v>13</v>
      </c>
      <c r="E13" s="43"/>
      <c r="F13" s="43" t="s">
        <v>13</v>
      </c>
      <c r="G13" s="42" t="s">
        <v>13</v>
      </c>
      <c r="H13" s="111"/>
      <c r="I13" s="111"/>
      <c r="J13" s="111" t="s">
        <v>13</v>
      </c>
      <c r="K13" s="42"/>
      <c r="L13" s="111" t="s">
        <v>13</v>
      </c>
      <c r="M13" s="111" t="s">
        <v>13</v>
      </c>
      <c r="N13" s="42" t="s">
        <v>13</v>
      </c>
      <c r="O13" s="42"/>
      <c r="P13" s="111"/>
      <c r="Q13" s="111"/>
      <c r="R13" s="111" t="s">
        <v>13</v>
      </c>
      <c r="S13" s="111" t="s">
        <v>13</v>
      </c>
      <c r="T13" s="111" t="s">
        <v>13</v>
      </c>
      <c r="U13" s="111" t="s">
        <v>13</v>
      </c>
      <c r="V13" s="42" t="s">
        <v>13</v>
      </c>
    </row>
    <row r="14" spans="1:22" ht="17.100000000000001" customHeight="1" x14ac:dyDescent="0.2">
      <c r="B14" s="257">
        <v>4</v>
      </c>
      <c r="C14" s="42" t="s">
        <v>13</v>
      </c>
      <c r="D14" s="42" t="s">
        <v>13</v>
      </c>
      <c r="E14" s="43" t="s">
        <v>13</v>
      </c>
      <c r="F14" s="43" t="s">
        <v>13</v>
      </c>
      <c r="G14" s="42" t="s">
        <v>13</v>
      </c>
      <c r="H14" s="111"/>
      <c r="I14" s="111" t="s">
        <v>13</v>
      </c>
      <c r="J14" s="111"/>
      <c r="K14" s="42"/>
      <c r="L14" s="111"/>
      <c r="M14" s="111"/>
      <c r="N14" s="42"/>
      <c r="O14" s="42"/>
      <c r="P14" s="111"/>
      <c r="Q14" s="111"/>
      <c r="R14" s="111" t="s">
        <v>13</v>
      </c>
      <c r="S14" s="111" t="s">
        <v>13</v>
      </c>
      <c r="T14" s="111" t="s">
        <v>13</v>
      </c>
      <c r="U14" s="111" t="s">
        <v>13</v>
      </c>
      <c r="V14" s="42" t="s">
        <v>13</v>
      </c>
    </row>
    <row r="15" spans="1:22" ht="17.100000000000001" customHeight="1" x14ac:dyDescent="0.2">
      <c r="B15" s="257">
        <v>5</v>
      </c>
      <c r="C15" s="42"/>
      <c r="D15" s="42" t="s">
        <v>13</v>
      </c>
      <c r="E15" s="43"/>
      <c r="F15" s="43" t="s">
        <v>13</v>
      </c>
      <c r="G15" s="42" t="s">
        <v>13</v>
      </c>
      <c r="H15" s="111"/>
      <c r="I15" s="111"/>
      <c r="J15" s="111" t="s">
        <v>13</v>
      </c>
      <c r="K15" s="42"/>
      <c r="L15" s="111"/>
      <c r="M15" s="111"/>
      <c r="N15" s="42" t="s">
        <v>13</v>
      </c>
      <c r="O15" s="42"/>
      <c r="P15" s="111"/>
      <c r="Q15" s="111"/>
      <c r="R15" s="111" t="s">
        <v>13</v>
      </c>
      <c r="S15" s="111" t="s">
        <v>13</v>
      </c>
      <c r="T15" s="111" t="s">
        <v>13</v>
      </c>
      <c r="U15" s="111" t="s">
        <v>13</v>
      </c>
      <c r="V15" s="42" t="s">
        <v>13</v>
      </c>
    </row>
    <row r="16" spans="1:22" ht="17.100000000000001" customHeight="1" x14ac:dyDescent="0.2">
      <c r="B16" s="257">
        <v>6</v>
      </c>
      <c r="C16" s="42"/>
      <c r="D16" s="42" t="s">
        <v>13</v>
      </c>
      <c r="E16" s="43"/>
      <c r="F16" s="43" t="s">
        <v>13</v>
      </c>
      <c r="G16" s="42" t="s">
        <v>13</v>
      </c>
      <c r="H16" s="111"/>
      <c r="I16" s="111"/>
      <c r="J16" s="111"/>
      <c r="K16" s="42"/>
      <c r="L16" s="111" t="s">
        <v>13</v>
      </c>
      <c r="M16" s="111"/>
      <c r="N16" s="42"/>
      <c r="O16" s="42"/>
      <c r="P16" s="111"/>
      <c r="Q16" s="111"/>
      <c r="R16" s="111" t="s">
        <v>13</v>
      </c>
      <c r="S16" s="111" t="s">
        <v>13</v>
      </c>
      <c r="T16" s="111" t="s">
        <v>13</v>
      </c>
      <c r="U16" s="111" t="s">
        <v>13</v>
      </c>
      <c r="V16" s="42" t="s">
        <v>13</v>
      </c>
    </row>
    <row r="17" spans="2:22" ht="17.100000000000001" customHeight="1" x14ac:dyDescent="0.2">
      <c r="B17" s="257">
        <v>7</v>
      </c>
      <c r="C17" s="42"/>
      <c r="D17" s="42" t="s">
        <v>13</v>
      </c>
      <c r="E17" s="43"/>
      <c r="F17" s="43" t="s">
        <v>13</v>
      </c>
      <c r="G17" s="42" t="s">
        <v>13</v>
      </c>
      <c r="H17" s="111"/>
      <c r="I17" s="111"/>
      <c r="J17" s="111"/>
      <c r="K17" s="42"/>
      <c r="L17" s="111"/>
      <c r="M17" s="111"/>
      <c r="N17" s="42" t="s">
        <v>13</v>
      </c>
      <c r="O17" s="42"/>
      <c r="P17" s="111"/>
      <c r="Q17" s="111"/>
      <c r="R17" s="111" t="s">
        <v>13</v>
      </c>
      <c r="S17" s="111" t="s">
        <v>13</v>
      </c>
      <c r="T17" s="111" t="s">
        <v>13</v>
      </c>
      <c r="U17" s="111" t="s">
        <v>13</v>
      </c>
      <c r="V17" s="42" t="s">
        <v>13</v>
      </c>
    </row>
    <row r="18" spans="2:22" ht="17.100000000000001" customHeight="1" x14ac:dyDescent="0.2">
      <c r="B18" s="257">
        <v>8</v>
      </c>
      <c r="C18" s="42"/>
      <c r="D18" s="42" t="s">
        <v>13</v>
      </c>
      <c r="E18" s="43"/>
      <c r="F18" s="43" t="s">
        <v>13</v>
      </c>
      <c r="G18" s="42" t="s">
        <v>13</v>
      </c>
      <c r="H18" s="111" t="s">
        <v>13</v>
      </c>
      <c r="I18" s="111"/>
      <c r="J18" s="111"/>
      <c r="K18" s="42" t="s">
        <v>13</v>
      </c>
      <c r="L18" s="111" t="s">
        <v>13</v>
      </c>
      <c r="M18" s="111"/>
      <c r="N18" s="42"/>
      <c r="O18" s="42"/>
      <c r="P18" s="111"/>
      <c r="Q18" s="111"/>
      <c r="R18" s="111" t="s">
        <v>13</v>
      </c>
      <c r="S18" s="111" t="s">
        <v>13</v>
      </c>
      <c r="T18" s="111" t="s">
        <v>13</v>
      </c>
      <c r="U18" s="111" t="s">
        <v>13</v>
      </c>
      <c r="V18" s="42" t="s">
        <v>13</v>
      </c>
    </row>
    <row r="19" spans="2:22" ht="17.100000000000001" customHeight="1" x14ac:dyDescent="0.2">
      <c r="B19" s="257">
        <v>9</v>
      </c>
      <c r="C19" s="42"/>
      <c r="D19" s="42" t="s">
        <v>13</v>
      </c>
      <c r="E19" s="43"/>
      <c r="F19" s="43" t="s">
        <v>13</v>
      </c>
      <c r="G19" s="42" t="s">
        <v>13</v>
      </c>
      <c r="H19" s="111"/>
      <c r="I19" s="111"/>
      <c r="J19" s="111"/>
      <c r="K19" s="42"/>
      <c r="L19" s="111"/>
      <c r="M19" s="111"/>
      <c r="N19" s="42"/>
      <c r="O19" s="42" t="s">
        <v>13</v>
      </c>
      <c r="P19" s="111"/>
      <c r="Q19" s="111"/>
      <c r="R19" s="111" t="s">
        <v>13</v>
      </c>
      <c r="S19" s="111" t="s">
        <v>13</v>
      </c>
      <c r="T19" s="111" t="s">
        <v>13</v>
      </c>
      <c r="U19" s="111" t="s">
        <v>13</v>
      </c>
      <c r="V19" s="42" t="s">
        <v>13</v>
      </c>
    </row>
    <row r="20" spans="2:22" ht="17.100000000000001" customHeight="1" x14ac:dyDescent="0.2">
      <c r="B20" s="257">
        <v>10</v>
      </c>
      <c r="C20" s="42"/>
      <c r="D20" s="42" t="s">
        <v>13</v>
      </c>
      <c r="E20" s="43"/>
      <c r="F20" s="43" t="s">
        <v>13</v>
      </c>
      <c r="G20" s="42" t="s">
        <v>13</v>
      </c>
      <c r="H20" s="111"/>
      <c r="I20" s="111"/>
      <c r="J20" s="111"/>
      <c r="K20" s="42"/>
      <c r="L20" s="111"/>
      <c r="M20" s="111" t="s">
        <v>13</v>
      </c>
      <c r="N20" s="42" t="s">
        <v>13</v>
      </c>
      <c r="O20" s="42"/>
      <c r="P20" s="111"/>
      <c r="Q20" s="111"/>
      <c r="R20" s="111" t="s">
        <v>13</v>
      </c>
      <c r="S20" s="111" t="s">
        <v>13</v>
      </c>
      <c r="T20" s="111" t="s">
        <v>13</v>
      </c>
      <c r="U20" s="111" t="s">
        <v>13</v>
      </c>
      <c r="V20" s="42" t="s">
        <v>13</v>
      </c>
    </row>
    <row r="21" spans="2:22" ht="17.100000000000001" customHeight="1" x14ac:dyDescent="0.2">
      <c r="B21" s="257">
        <v>11</v>
      </c>
      <c r="C21" s="42"/>
      <c r="D21" s="42" t="s">
        <v>13</v>
      </c>
      <c r="E21" s="43"/>
      <c r="F21" s="43" t="s">
        <v>13</v>
      </c>
      <c r="G21" s="42" t="s">
        <v>13</v>
      </c>
      <c r="H21" s="111"/>
      <c r="I21" s="111"/>
      <c r="J21" s="111"/>
      <c r="K21" s="42"/>
      <c r="L21" s="111"/>
      <c r="M21" s="111"/>
      <c r="N21" s="42"/>
      <c r="O21" s="42"/>
      <c r="P21" s="111"/>
      <c r="Q21" s="111"/>
      <c r="R21" s="111" t="s">
        <v>13</v>
      </c>
      <c r="S21" s="111" t="s">
        <v>13</v>
      </c>
      <c r="T21" s="111" t="s">
        <v>13</v>
      </c>
      <c r="U21" s="111" t="s">
        <v>13</v>
      </c>
      <c r="V21" s="42" t="s">
        <v>13</v>
      </c>
    </row>
    <row r="22" spans="2:22" ht="17.100000000000001" customHeight="1" x14ac:dyDescent="0.2">
      <c r="B22" s="257">
        <v>12</v>
      </c>
      <c r="C22" s="42"/>
      <c r="D22" s="42" t="s">
        <v>13</v>
      </c>
      <c r="E22" s="43"/>
      <c r="F22" s="43" t="s">
        <v>13</v>
      </c>
      <c r="G22" s="42" t="s">
        <v>13</v>
      </c>
      <c r="H22" s="111"/>
      <c r="I22" s="111"/>
      <c r="J22" s="111"/>
      <c r="K22" s="42"/>
      <c r="L22" s="111"/>
      <c r="M22" s="111"/>
      <c r="N22" s="42"/>
      <c r="O22" s="42"/>
      <c r="P22" s="111" t="s">
        <v>13</v>
      </c>
      <c r="Q22" s="111"/>
      <c r="R22" s="111" t="s">
        <v>13</v>
      </c>
      <c r="S22" s="111" t="s">
        <v>13</v>
      </c>
      <c r="T22" s="111" t="s">
        <v>13</v>
      </c>
      <c r="U22" s="111" t="s">
        <v>13</v>
      </c>
      <c r="V22" s="42" t="s">
        <v>13</v>
      </c>
    </row>
    <row r="23" spans="2:22" ht="17.100000000000001" customHeight="1" x14ac:dyDescent="0.2">
      <c r="B23" s="257">
        <v>13</v>
      </c>
      <c r="C23" s="42"/>
      <c r="D23" s="42" t="s">
        <v>13</v>
      </c>
      <c r="E23" s="43"/>
      <c r="F23" s="43" t="s">
        <v>13</v>
      </c>
      <c r="G23" s="42" t="s">
        <v>13</v>
      </c>
      <c r="H23" s="111"/>
      <c r="I23" s="111"/>
      <c r="J23" s="111"/>
      <c r="K23" s="42"/>
      <c r="L23" s="111" t="s">
        <v>13</v>
      </c>
      <c r="M23" s="111"/>
      <c r="N23" s="42" t="s">
        <v>13</v>
      </c>
      <c r="O23" s="42"/>
      <c r="P23" s="111"/>
      <c r="Q23" s="111"/>
      <c r="R23" s="111" t="s">
        <v>13</v>
      </c>
      <c r="S23" s="111" t="s">
        <v>13</v>
      </c>
      <c r="T23" s="111" t="s">
        <v>13</v>
      </c>
      <c r="U23" s="111" t="s">
        <v>13</v>
      </c>
      <c r="V23" s="42" t="s">
        <v>13</v>
      </c>
    </row>
    <row r="24" spans="2:22" ht="17.100000000000001" customHeight="1" x14ac:dyDescent="0.2">
      <c r="B24" s="257">
        <v>14</v>
      </c>
      <c r="C24" s="42"/>
      <c r="D24" s="42" t="s">
        <v>13</v>
      </c>
      <c r="E24" s="43"/>
      <c r="F24" s="43" t="s">
        <v>13</v>
      </c>
      <c r="G24" s="42" t="s">
        <v>13</v>
      </c>
      <c r="H24" s="111"/>
      <c r="I24" s="111"/>
      <c r="J24" s="111"/>
      <c r="K24" s="42"/>
      <c r="L24" s="111"/>
      <c r="M24" s="111"/>
      <c r="N24" s="42" t="s">
        <v>13</v>
      </c>
      <c r="O24" s="42"/>
      <c r="P24" s="111"/>
      <c r="Q24" s="111"/>
      <c r="R24" s="111" t="s">
        <v>13</v>
      </c>
      <c r="S24" s="111" t="s">
        <v>13</v>
      </c>
      <c r="T24" s="111" t="s">
        <v>13</v>
      </c>
      <c r="U24" s="111" t="s">
        <v>13</v>
      </c>
      <c r="V24" s="42" t="s">
        <v>13</v>
      </c>
    </row>
    <row r="25" spans="2:22" ht="17.100000000000001" customHeight="1" x14ac:dyDescent="0.2">
      <c r="B25" s="257">
        <v>15</v>
      </c>
      <c r="C25" s="42"/>
      <c r="D25" s="42" t="s">
        <v>13</v>
      </c>
      <c r="E25" s="43"/>
      <c r="F25" s="43" t="s">
        <v>13</v>
      </c>
      <c r="G25" s="42" t="s">
        <v>13</v>
      </c>
      <c r="H25" s="111"/>
      <c r="I25" s="111"/>
      <c r="J25" s="111"/>
      <c r="K25" s="42" t="s">
        <v>13</v>
      </c>
      <c r="L25" s="111"/>
      <c r="M25" s="111"/>
      <c r="N25" s="42"/>
      <c r="O25" s="42"/>
      <c r="P25" s="111"/>
      <c r="Q25" s="111"/>
      <c r="R25" s="111" t="s">
        <v>13</v>
      </c>
      <c r="S25" s="111" t="s">
        <v>13</v>
      </c>
      <c r="T25" s="111" t="s">
        <v>13</v>
      </c>
      <c r="U25" s="111" t="s">
        <v>13</v>
      </c>
      <c r="V25" s="42" t="s">
        <v>13</v>
      </c>
    </row>
    <row r="26" spans="2:22" ht="17.100000000000001" customHeight="1" x14ac:dyDescent="0.2">
      <c r="B26" s="257">
        <v>16</v>
      </c>
      <c r="C26" s="42" t="s">
        <v>13</v>
      </c>
      <c r="D26" s="42" t="s">
        <v>13</v>
      </c>
      <c r="E26" s="43"/>
      <c r="F26" s="43" t="s">
        <v>13</v>
      </c>
      <c r="G26" s="42" t="s">
        <v>13</v>
      </c>
      <c r="H26" s="111"/>
      <c r="I26" s="111"/>
      <c r="J26" s="111"/>
      <c r="K26" s="42"/>
      <c r="L26" s="111"/>
      <c r="M26" s="111"/>
      <c r="N26" s="42"/>
      <c r="O26" s="42"/>
      <c r="P26" s="111"/>
      <c r="Q26" s="111"/>
      <c r="R26" s="111" t="s">
        <v>13</v>
      </c>
      <c r="S26" s="111" t="s">
        <v>13</v>
      </c>
      <c r="T26" s="111" t="s">
        <v>13</v>
      </c>
      <c r="U26" s="111" t="s">
        <v>13</v>
      </c>
      <c r="V26" s="42" t="s">
        <v>13</v>
      </c>
    </row>
    <row r="27" spans="2:22" ht="17.100000000000001" customHeight="1" x14ac:dyDescent="0.2">
      <c r="B27" s="257">
        <v>17</v>
      </c>
      <c r="C27" s="42"/>
      <c r="D27" s="42" t="s">
        <v>13</v>
      </c>
      <c r="E27" s="43" t="s">
        <v>13</v>
      </c>
      <c r="F27" s="43" t="s">
        <v>13</v>
      </c>
      <c r="G27" s="42" t="s">
        <v>13</v>
      </c>
      <c r="H27" s="111"/>
      <c r="I27" s="111"/>
      <c r="J27" s="111"/>
      <c r="K27" s="42"/>
      <c r="L27" s="111"/>
      <c r="M27" s="111"/>
      <c r="N27" s="42"/>
      <c r="O27" s="42"/>
      <c r="P27" s="111" t="s">
        <v>13</v>
      </c>
      <c r="Q27" s="111"/>
      <c r="R27" s="111" t="s">
        <v>13</v>
      </c>
      <c r="S27" s="111" t="s">
        <v>13</v>
      </c>
      <c r="T27" s="111" t="s">
        <v>13</v>
      </c>
      <c r="U27" s="111" t="s">
        <v>13</v>
      </c>
      <c r="V27" s="42" t="s">
        <v>13</v>
      </c>
    </row>
    <row r="28" spans="2:22" ht="17.100000000000001" customHeight="1" x14ac:dyDescent="0.2">
      <c r="B28" s="257">
        <v>18</v>
      </c>
      <c r="C28" s="42"/>
      <c r="D28" s="42" t="s">
        <v>13</v>
      </c>
      <c r="E28" s="43"/>
      <c r="F28" s="43" t="s">
        <v>13</v>
      </c>
      <c r="G28" s="42" t="s">
        <v>13</v>
      </c>
      <c r="H28" s="111"/>
      <c r="I28" s="111"/>
      <c r="J28" s="111"/>
      <c r="K28" s="42"/>
      <c r="L28" s="111"/>
      <c r="M28" s="111"/>
      <c r="N28" s="42"/>
      <c r="O28" s="42"/>
      <c r="P28" s="111" t="s">
        <v>13</v>
      </c>
      <c r="Q28" s="111"/>
      <c r="R28" s="111" t="s">
        <v>13</v>
      </c>
      <c r="S28" s="111" t="s">
        <v>13</v>
      </c>
      <c r="T28" s="111" t="s">
        <v>13</v>
      </c>
      <c r="U28" s="111" t="s">
        <v>13</v>
      </c>
      <c r="V28" s="42" t="s">
        <v>13</v>
      </c>
    </row>
    <row r="29" spans="2:22" ht="17.100000000000001" customHeight="1" x14ac:dyDescent="0.2">
      <c r="B29" s="257">
        <v>19</v>
      </c>
      <c r="C29" s="42"/>
      <c r="D29" s="42" t="s">
        <v>13</v>
      </c>
      <c r="E29" s="43"/>
      <c r="F29" s="43" t="s">
        <v>13</v>
      </c>
      <c r="G29" s="42" t="s">
        <v>13</v>
      </c>
      <c r="H29" s="111"/>
      <c r="I29" s="111"/>
      <c r="J29" s="111"/>
      <c r="K29" s="42"/>
      <c r="L29" s="111"/>
      <c r="M29" s="111" t="s">
        <v>13</v>
      </c>
      <c r="N29" s="42"/>
      <c r="O29" s="42"/>
      <c r="P29" s="111" t="s">
        <v>13</v>
      </c>
      <c r="Q29" s="111"/>
      <c r="R29" s="111" t="s">
        <v>13</v>
      </c>
      <c r="S29" s="111" t="s">
        <v>13</v>
      </c>
      <c r="T29" s="111" t="s">
        <v>13</v>
      </c>
      <c r="U29" s="111" t="s">
        <v>13</v>
      </c>
      <c r="V29" s="42" t="s">
        <v>13</v>
      </c>
    </row>
    <row r="30" spans="2:22" ht="17.100000000000001" customHeight="1" x14ac:dyDescent="0.2">
      <c r="B30" s="257">
        <v>20</v>
      </c>
      <c r="C30" s="42"/>
      <c r="D30" s="42" t="s">
        <v>13</v>
      </c>
      <c r="E30" s="43"/>
      <c r="F30" s="43" t="s">
        <v>13</v>
      </c>
      <c r="G30" s="42" t="s">
        <v>13</v>
      </c>
      <c r="H30" s="111"/>
      <c r="I30" s="111"/>
      <c r="J30" s="111"/>
      <c r="K30" s="42"/>
      <c r="L30" s="111"/>
      <c r="M30" s="111"/>
      <c r="N30" s="42"/>
      <c r="O30" s="42"/>
      <c r="P30" s="111"/>
      <c r="Q30" s="111"/>
      <c r="R30" s="111" t="s">
        <v>13</v>
      </c>
      <c r="S30" s="111" t="s">
        <v>13</v>
      </c>
      <c r="T30" s="111" t="s">
        <v>13</v>
      </c>
      <c r="U30" s="111" t="s">
        <v>13</v>
      </c>
      <c r="V30" s="42" t="s">
        <v>13</v>
      </c>
    </row>
    <row r="31" spans="2:22" ht="17.100000000000001" customHeight="1" x14ac:dyDescent="0.2">
      <c r="B31" s="257">
        <v>21</v>
      </c>
      <c r="C31" s="42"/>
      <c r="D31" s="42" t="s">
        <v>13</v>
      </c>
      <c r="E31" s="43"/>
      <c r="F31" s="43" t="s">
        <v>13</v>
      </c>
      <c r="G31" s="42" t="s">
        <v>13</v>
      </c>
      <c r="H31" s="111" t="s">
        <v>13</v>
      </c>
      <c r="I31" s="111"/>
      <c r="J31" s="111"/>
      <c r="K31" s="42"/>
      <c r="L31" s="111"/>
      <c r="M31" s="111"/>
      <c r="N31" s="42"/>
      <c r="O31" s="42" t="s">
        <v>13</v>
      </c>
      <c r="P31" s="111"/>
      <c r="Q31" s="111"/>
      <c r="R31" s="111" t="s">
        <v>13</v>
      </c>
      <c r="S31" s="111" t="s">
        <v>13</v>
      </c>
      <c r="T31" s="111" t="s">
        <v>13</v>
      </c>
      <c r="U31" s="111" t="s">
        <v>13</v>
      </c>
      <c r="V31" s="42" t="s">
        <v>13</v>
      </c>
    </row>
    <row r="32" spans="2:22" ht="17.100000000000001" customHeight="1" x14ac:dyDescent="0.2">
      <c r="B32" s="257">
        <v>22</v>
      </c>
      <c r="C32" s="42"/>
      <c r="D32" s="42" t="s">
        <v>13</v>
      </c>
      <c r="E32" s="43"/>
      <c r="F32" s="43" t="s">
        <v>13</v>
      </c>
      <c r="G32" s="42" t="s">
        <v>13</v>
      </c>
      <c r="H32" s="111"/>
      <c r="I32" s="111"/>
      <c r="J32" s="111"/>
      <c r="K32" s="42"/>
      <c r="L32" s="111"/>
      <c r="M32" s="111" t="s">
        <v>13</v>
      </c>
      <c r="N32" s="42" t="s">
        <v>13</v>
      </c>
      <c r="O32" s="42" t="s">
        <v>13</v>
      </c>
      <c r="P32" s="111"/>
      <c r="Q32" s="111"/>
      <c r="R32" s="111" t="s">
        <v>13</v>
      </c>
      <c r="S32" s="111" t="s">
        <v>13</v>
      </c>
      <c r="T32" s="111" t="s">
        <v>13</v>
      </c>
      <c r="U32" s="111" t="s">
        <v>13</v>
      </c>
      <c r="V32" s="42" t="s">
        <v>13</v>
      </c>
    </row>
    <row r="33" spans="2:22" ht="17.100000000000001" customHeight="1" x14ac:dyDescent="0.2">
      <c r="B33" s="257">
        <v>23</v>
      </c>
      <c r="C33" s="42"/>
      <c r="D33" s="42" t="s">
        <v>13</v>
      </c>
      <c r="E33" s="43"/>
      <c r="F33" s="43" t="s">
        <v>13</v>
      </c>
      <c r="G33" s="42" t="s">
        <v>13</v>
      </c>
      <c r="H33" s="111"/>
      <c r="I33" s="111"/>
      <c r="J33" s="111"/>
      <c r="K33" s="42"/>
      <c r="L33" s="111"/>
      <c r="M33" s="111"/>
      <c r="N33" s="42"/>
      <c r="O33" s="42" t="s">
        <v>13</v>
      </c>
      <c r="P33" s="111"/>
      <c r="Q33" s="111"/>
      <c r="R33" s="111" t="s">
        <v>13</v>
      </c>
      <c r="S33" s="111" t="s">
        <v>13</v>
      </c>
      <c r="T33" s="111" t="s">
        <v>13</v>
      </c>
      <c r="U33" s="111" t="s">
        <v>13</v>
      </c>
      <c r="V33" s="42" t="s">
        <v>13</v>
      </c>
    </row>
    <row r="34" spans="2:22" ht="17.100000000000001" customHeight="1" x14ac:dyDescent="0.2">
      <c r="B34" s="257">
        <v>24</v>
      </c>
      <c r="C34" s="42"/>
      <c r="D34" s="42" t="s">
        <v>13</v>
      </c>
      <c r="E34" s="43" t="s">
        <v>13</v>
      </c>
      <c r="F34" s="43" t="s">
        <v>13</v>
      </c>
      <c r="G34" s="42" t="s">
        <v>13</v>
      </c>
      <c r="H34" s="111"/>
      <c r="I34" s="111"/>
      <c r="J34" s="111"/>
      <c r="K34" s="42"/>
      <c r="L34" s="111"/>
      <c r="M34" s="111"/>
      <c r="N34" s="42"/>
      <c r="O34" s="42"/>
      <c r="P34" s="111"/>
      <c r="Q34" s="111"/>
      <c r="R34" s="111" t="s">
        <v>13</v>
      </c>
      <c r="S34" s="111" t="s">
        <v>13</v>
      </c>
      <c r="T34" s="111" t="s">
        <v>13</v>
      </c>
      <c r="U34" s="111" t="s">
        <v>13</v>
      </c>
      <c r="V34" s="42" t="s">
        <v>13</v>
      </c>
    </row>
    <row r="35" spans="2:22" ht="17.100000000000001" customHeight="1" x14ac:dyDescent="0.2">
      <c r="B35" s="257">
        <v>25</v>
      </c>
      <c r="C35" s="42"/>
      <c r="D35" s="42" t="s">
        <v>13</v>
      </c>
      <c r="E35" s="43"/>
      <c r="F35" s="43" t="s">
        <v>13</v>
      </c>
      <c r="G35" s="42" t="s">
        <v>13</v>
      </c>
      <c r="H35" s="111"/>
      <c r="I35" s="111"/>
      <c r="J35" s="111"/>
      <c r="K35" s="42"/>
      <c r="L35" s="111"/>
      <c r="M35" s="111"/>
      <c r="N35" s="42"/>
      <c r="O35" s="42"/>
      <c r="P35" s="111"/>
      <c r="Q35" s="111"/>
      <c r="R35" s="111" t="s">
        <v>13</v>
      </c>
      <c r="S35" s="111" t="s">
        <v>13</v>
      </c>
      <c r="T35" s="111" t="s">
        <v>13</v>
      </c>
      <c r="U35" s="111" t="s">
        <v>13</v>
      </c>
      <c r="V35" s="42" t="s">
        <v>13</v>
      </c>
    </row>
    <row r="36" spans="2:22" ht="17.100000000000001" customHeight="1" x14ac:dyDescent="0.2">
      <c r="B36" s="257">
        <v>26</v>
      </c>
      <c r="C36" s="42"/>
      <c r="D36" s="42" t="s">
        <v>13</v>
      </c>
      <c r="E36" s="43" t="s">
        <v>13</v>
      </c>
      <c r="F36" s="43" t="s">
        <v>13</v>
      </c>
      <c r="G36" s="42" t="s">
        <v>13</v>
      </c>
      <c r="H36" s="111"/>
      <c r="I36" s="111"/>
      <c r="J36" s="111"/>
      <c r="K36" s="42"/>
      <c r="L36" s="111"/>
      <c r="M36" s="111"/>
      <c r="N36" s="42"/>
      <c r="O36" s="42"/>
      <c r="P36" s="111"/>
      <c r="Q36" s="111"/>
      <c r="R36" s="111" t="s">
        <v>13</v>
      </c>
      <c r="S36" s="111" t="s">
        <v>13</v>
      </c>
      <c r="T36" s="111" t="s">
        <v>13</v>
      </c>
      <c r="U36" s="111" t="s">
        <v>13</v>
      </c>
      <c r="V36" s="111" t="s">
        <v>13</v>
      </c>
    </row>
    <row r="37" spans="2:22" ht="17.100000000000001" customHeight="1" x14ac:dyDescent="0.2">
      <c r="B37" s="257">
        <v>27</v>
      </c>
      <c r="C37" s="42"/>
      <c r="D37" s="42" t="s">
        <v>13</v>
      </c>
      <c r="E37" s="43"/>
      <c r="F37" s="43" t="s">
        <v>13</v>
      </c>
      <c r="G37" s="42" t="s">
        <v>13</v>
      </c>
      <c r="H37" s="111"/>
      <c r="I37" s="111"/>
      <c r="J37" s="111"/>
      <c r="K37" s="42"/>
      <c r="L37" s="111"/>
      <c r="M37" s="111"/>
      <c r="N37" s="42"/>
      <c r="O37" s="42"/>
      <c r="P37" s="111"/>
      <c r="Q37" s="111"/>
      <c r="R37" s="111" t="s">
        <v>13</v>
      </c>
      <c r="S37" s="111" t="s">
        <v>13</v>
      </c>
      <c r="T37" s="111" t="s">
        <v>13</v>
      </c>
      <c r="U37" s="111" t="s">
        <v>13</v>
      </c>
      <c r="V37" s="111" t="s">
        <v>13</v>
      </c>
    </row>
    <row r="38" spans="2:22" ht="17.100000000000001" customHeight="1" x14ac:dyDescent="0.2">
      <c r="B38" s="257">
        <v>28</v>
      </c>
      <c r="C38" s="42"/>
      <c r="D38" s="42" t="s">
        <v>13</v>
      </c>
      <c r="E38" s="43"/>
      <c r="F38" s="43" t="s">
        <v>13</v>
      </c>
      <c r="G38" s="42" t="s">
        <v>13</v>
      </c>
      <c r="H38" s="111"/>
      <c r="I38" s="111"/>
      <c r="J38" s="111"/>
      <c r="K38" s="42" t="s">
        <v>13</v>
      </c>
      <c r="L38" s="111"/>
      <c r="M38" s="111"/>
      <c r="N38" s="42"/>
      <c r="O38" s="42"/>
      <c r="P38" s="111"/>
      <c r="Q38" s="111"/>
      <c r="R38" s="111" t="s">
        <v>13</v>
      </c>
      <c r="S38" s="111" t="s">
        <v>13</v>
      </c>
      <c r="T38" s="111" t="s">
        <v>13</v>
      </c>
      <c r="U38" s="111" t="s">
        <v>13</v>
      </c>
      <c r="V38" s="111" t="s">
        <v>13</v>
      </c>
    </row>
    <row r="39" spans="2:22" ht="17.100000000000001" customHeight="1" x14ac:dyDescent="0.2">
      <c r="B39" s="257">
        <v>29</v>
      </c>
      <c r="C39" s="42"/>
      <c r="D39" s="42" t="s">
        <v>13</v>
      </c>
      <c r="E39" s="43"/>
      <c r="F39" s="43" t="s">
        <v>13</v>
      </c>
      <c r="G39" s="42" t="s">
        <v>13</v>
      </c>
      <c r="H39" s="111"/>
      <c r="I39" s="111"/>
      <c r="J39" s="111"/>
      <c r="K39" s="42"/>
      <c r="L39" s="111"/>
      <c r="M39" s="111"/>
      <c r="N39" s="42" t="s">
        <v>13</v>
      </c>
      <c r="O39" s="42" t="s">
        <v>13</v>
      </c>
      <c r="P39" s="111"/>
      <c r="Q39" s="111"/>
      <c r="R39" s="111" t="s">
        <v>13</v>
      </c>
      <c r="S39" s="111" t="s">
        <v>13</v>
      </c>
      <c r="T39" s="111" t="s">
        <v>13</v>
      </c>
      <c r="U39" s="111" t="s">
        <v>13</v>
      </c>
      <c r="V39" s="111" t="s">
        <v>13</v>
      </c>
    </row>
    <row r="40" spans="2:22" ht="17.100000000000001" customHeight="1" thickBot="1" x14ac:dyDescent="0.25">
      <c r="B40" s="257">
        <v>30</v>
      </c>
      <c r="C40" s="43" t="s">
        <v>13</v>
      </c>
      <c r="D40" s="42" t="s">
        <v>13</v>
      </c>
      <c r="E40" s="43"/>
      <c r="F40" s="43" t="s">
        <v>13</v>
      </c>
      <c r="G40" s="42" t="s">
        <v>13</v>
      </c>
      <c r="H40" s="111" t="s">
        <v>13</v>
      </c>
      <c r="I40" s="111"/>
      <c r="J40" s="111"/>
      <c r="K40" s="42"/>
      <c r="L40" s="111" t="s">
        <v>13</v>
      </c>
      <c r="M40" s="111"/>
      <c r="N40" s="42" t="s">
        <v>13</v>
      </c>
      <c r="O40" s="42" t="s">
        <v>13</v>
      </c>
      <c r="P40" s="111"/>
      <c r="Q40" s="111"/>
      <c r="R40" s="111" t="s">
        <v>13</v>
      </c>
      <c r="S40" s="111" t="s">
        <v>13</v>
      </c>
      <c r="T40" s="111" t="s">
        <v>13</v>
      </c>
      <c r="U40" s="111" t="s">
        <v>13</v>
      </c>
      <c r="V40" s="111" t="s">
        <v>13</v>
      </c>
    </row>
    <row r="41" spans="2:22" s="108" customFormat="1" ht="17.100000000000001" customHeight="1" thickBot="1" x14ac:dyDescent="0.25">
      <c r="B41" s="233" t="s">
        <v>14</v>
      </c>
      <c r="C41" s="231">
        <f t="shared" ref="C41:D41" si="0">COUNTIF(C11:C40,"C")</f>
        <v>0</v>
      </c>
      <c r="D41" s="117">
        <f t="shared" si="0"/>
        <v>0</v>
      </c>
      <c r="E41" s="117">
        <f>COUNTIF(E11:E40,"C")</f>
        <v>0</v>
      </c>
      <c r="F41" s="117">
        <f t="shared" ref="F41" si="1">COUNTIF(F11:F40,"C")</f>
        <v>0</v>
      </c>
      <c r="G41" s="117">
        <f t="shared" ref="G41" si="2">COUNTIF(G11:G40,"C")</f>
        <v>0</v>
      </c>
      <c r="H41" s="117">
        <f>COUNTIF(H11:H40,"C")</f>
        <v>0</v>
      </c>
      <c r="I41" s="117">
        <f t="shared" ref="I41:K41" si="3">COUNTIF(I11:I40,"C")</f>
        <v>0</v>
      </c>
      <c r="J41" s="117">
        <f t="shared" si="3"/>
        <v>0</v>
      </c>
      <c r="K41" s="117">
        <f t="shared" si="3"/>
        <v>0</v>
      </c>
      <c r="L41" s="117">
        <f>COUNTIF(L11:L40,"C")</f>
        <v>0</v>
      </c>
      <c r="M41" s="117">
        <f t="shared" ref="M41:O41" si="4">COUNTIF(M11:M40,"C")</f>
        <v>0</v>
      </c>
      <c r="N41" s="117">
        <f t="shared" si="4"/>
        <v>0</v>
      </c>
      <c r="O41" s="117">
        <f t="shared" si="4"/>
        <v>0</v>
      </c>
      <c r="P41" s="117">
        <f>COUNTIF(P11:P40,"C")</f>
        <v>0</v>
      </c>
      <c r="Q41" s="117">
        <f t="shared" ref="Q41:S41" si="5">COUNTIF(Q11:Q40,"C")</f>
        <v>0</v>
      </c>
      <c r="R41" s="117">
        <f t="shared" si="5"/>
        <v>0</v>
      </c>
      <c r="S41" s="117">
        <f t="shared" si="5"/>
        <v>0</v>
      </c>
      <c r="T41" s="117">
        <f>COUNTIF(T11:T40,"C")</f>
        <v>0</v>
      </c>
      <c r="U41" s="117">
        <f t="shared" ref="U41:V41" si="6">COUNTIF(U11:U40,"C")</f>
        <v>0</v>
      </c>
      <c r="V41" s="117">
        <f t="shared" si="6"/>
        <v>0</v>
      </c>
    </row>
    <row r="42" spans="2:22" s="108" customFormat="1" ht="17.100000000000001" customHeight="1" thickBot="1" x14ac:dyDescent="0.3">
      <c r="B42" s="232" t="s">
        <v>15</v>
      </c>
      <c r="C42" s="234">
        <f t="shared" ref="C42:D42" si="7">COUNTIF(C11:C40,"w")</f>
        <v>3</v>
      </c>
      <c r="D42" s="234">
        <f t="shared" si="7"/>
        <v>29</v>
      </c>
      <c r="E42" s="234">
        <f>COUNTIF(E11:E40,"w")</f>
        <v>4</v>
      </c>
      <c r="F42" s="234">
        <f t="shared" ref="F42:I42" si="8">COUNTIF(F11:F40,"w")</f>
        <v>29</v>
      </c>
      <c r="G42" s="234">
        <f t="shared" si="8"/>
        <v>29</v>
      </c>
      <c r="H42" s="234">
        <f t="shared" si="8"/>
        <v>3</v>
      </c>
      <c r="I42" s="234">
        <f t="shared" si="8"/>
        <v>1</v>
      </c>
      <c r="J42" s="234">
        <f t="shared" ref="J42:M42" si="9">COUNTIF(J11:J40,"w")</f>
        <v>2</v>
      </c>
      <c r="K42" s="234">
        <f t="shared" si="9"/>
        <v>3</v>
      </c>
      <c r="L42" s="234">
        <f t="shared" si="9"/>
        <v>5</v>
      </c>
      <c r="M42" s="234">
        <f t="shared" si="9"/>
        <v>4</v>
      </c>
      <c r="N42" s="234">
        <f t="shared" ref="N42:Q42" si="10">COUNTIF(N11:N40,"w")</f>
        <v>9</v>
      </c>
      <c r="O42" s="234">
        <f t="shared" si="10"/>
        <v>6</v>
      </c>
      <c r="P42" s="234">
        <f t="shared" si="10"/>
        <v>4</v>
      </c>
      <c r="Q42" s="234">
        <f t="shared" si="10"/>
        <v>0</v>
      </c>
      <c r="R42" s="234">
        <f t="shared" ref="R42:V42" si="11">COUNTIF(R11:R40,"w")</f>
        <v>29</v>
      </c>
      <c r="S42" s="234">
        <f t="shared" si="11"/>
        <v>29</v>
      </c>
      <c r="T42" s="234">
        <f t="shared" si="11"/>
        <v>29</v>
      </c>
      <c r="U42" s="234">
        <f t="shared" si="11"/>
        <v>29</v>
      </c>
      <c r="V42" s="234">
        <f t="shared" si="11"/>
        <v>29</v>
      </c>
    </row>
    <row r="43" spans="2:22" ht="15.95" customHeight="1" x14ac:dyDescent="0.2">
      <c r="C43" s="1"/>
      <c r="D43" s="1"/>
      <c r="E43" s="1"/>
      <c r="F43" s="1"/>
      <c r="G43" s="1"/>
      <c r="H43" s="1"/>
      <c r="I43" s="1"/>
    </row>
    <row r="44" spans="2:22" s="114" customFormat="1" ht="30.75" customHeight="1" x14ac:dyDescent="0.35">
      <c r="B44" s="243" t="s">
        <v>136</v>
      </c>
      <c r="C44" s="244">
        <f>RANK(C42,$C$42:$V$42,1)</f>
        <v>4</v>
      </c>
      <c r="D44" s="244">
        <f t="shared" ref="D44:V44" si="12">RANK(D42,$C$42:$V$42,1)</f>
        <v>13</v>
      </c>
      <c r="E44" s="244">
        <f t="shared" si="12"/>
        <v>7</v>
      </c>
      <c r="F44" s="244">
        <f t="shared" si="12"/>
        <v>13</v>
      </c>
      <c r="G44" s="244">
        <f t="shared" si="12"/>
        <v>13</v>
      </c>
      <c r="H44" s="244">
        <f t="shared" si="12"/>
        <v>4</v>
      </c>
      <c r="I44" s="244">
        <f t="shared" si="12"/>
        <v>2</v>
      </c>
      <c r="J44" s="244">
        <f t="shared" si="12"/>
        <v>3</v>
      </c>
      <c r="K44" s="244">
        <f t="shared" si="12"/>
        <v>4</v>
      </c>
      <c r="L44" s="244">
        <f t="shared" si="12"/>
        <v>10</v>
      </c>
      <c r="M44" s="244">
        <f t="shared" si="12"/>
        <v>7</v>
      </c>
      <c r="N44" s="244">
        <f t="shared" si="12"/>
        <v>12</v>
      </c>
      <c r="O44" s="244">
        <f t="shared" si="12"/>
        <v>11</v>
      </c>
      <c r="P44" s="244">
        <f t="shared" si="12"/>
        <v>7</v>
      </c>
      <c r="Q44" s="293">
        <f t="shared" si="12"/>
        <v>1</v>
      </c>
      <c r="R44" s="244">
        <f t="shared" si="12"/>
        <v>13</v>
      </c>
      <c r="S44" s="244">
        <f t="shared" si="12"/>
        <v>13</v>
      </c>
      <c r="T44" s="244">
        <f t="shared" si="12"/>
        <v>13</v>
      </c>
      <c r="U44" s="244">
        <f t="shared" si="12"/>
        <v>13</v>
      </c>
      <c r="V44" s="244">
        <f t="shared" si="12"/>
        <v>13</v>
      </c>
    </row>
    <row r="45" spans="2:22" ht="16.149999999999999" customHeight="1" x14ac:dyDescent="0.2">
      <c r="D45" s="1"/>
      <c r="E45" s="1"/>
      <c r="F45" s="1"/>
      <c r="G45" s="1"/>
      <c r="H45" s="1"/>
      <c r="I45" s="1"/>
    </row>
    <row r="46" spans="2:22" ht="20.25" customHeight="1" x14ac:dyDescent="0.35">
      <c r="B46" s="108" t="s">
        <v>335</v>
      </c>
      <c r="F46" s="115"/>
      <c r="G46" s="115"/>
      <c r="H46" s="116"/>
      <c r="I46" s="116"/>
      <c r="J46" s="64"/>
      <c r="K46" s="64"/>
      <c r="L46" s="64"/>
    </row>
    <row r="52" spans="5:11" ht="23.25" x14ac:dyDescent="0.35">
      <c r="E52" s="439" t="s">
        <v>66</v>
      </c>
      <c r="F52" s="440"/>
      <c r="G52" s="440"/>
      <c r="H52" s="440"/>
      <c r="I52" s="440"/>
      <c r="J52" s="440"/>
      <c r="K52" s="440"/>
    </row>
  </sheetData>
  <mergeCells count="45">
    <mergeCell ref="K9:K10"/>
    <mergeCell ref="L9:L10"/>
    <mergeCell ref="A9:A10"/>
    <mergeCell ref="C5:I5"/>
    <mergeCell ref="J7:J8"/>
    <mergeCell ref="J9:J10"/>
    <mergeCell ref="K7:K8"/>
    <mergeCell ref="I9:I10"/>
    <mergeCell ref="I7:I8"/>
    <mergeCell ref="G7:G8"/>
    <mergeCell ref="G9:G10"/>
    <mergeCell ref="H7:H8"/>
    <mergeCell ref="H9:H10"/>
    <mergeCell ref="R9:R10"/>
    <mergeCell ref="B9:B10"/>
    <mergeCell ref="C7:C8"/>
    <mergeCell ref="D7:D8"/>
    <mergeCell ref="E7:E8"/>
    <mergeCell ref="F7:F8"/>
    <mergeCell ref="C9:C10"/>
    <mergeCell ref="D9:D10"/>
    <mergeCell ref="E9:E10"/>
    <mergeCell ref="F9:F10"/>
    <mergeCell ref="B7:B8"/>
    <mergeCell ref="M7:M8"/>
    <mergeCell ref="N7:N8"/>
    <mergeCell ref="M9:M10"/>
    <mergeCell ref="N9:N10"/>
    <mergeCell ref="L7:L8"/>
    <mergeCell ref="E52:K52"/>
    <mergeCell ref="S7:S8"/>
    <mergeCell ref="T7:T8"/>
    <mergeCell ref="U7:U8"/>
    <mergeCell ref="V7:V8"/>
    <mergeCell ref="S9:S10"/>
    <mergeCell ref="T9:T10"/>
    <mergeCell ref="U9:U10"/>
    <mergeCell ref="V9:V10"/>
    <mergeCell ref="O7:O8"/>
    <mergeCell ref="P7:P8"/>
    <mergeCell ref="Q7:Q8"/>
    <mergeCell ref="R7:R8"/>
    <mergeCell ref="O9:O10"/>
    <mergeCell ref="P9:P10"/>
    <mergeCell ref="Q9:Q10"/>
  </mergeCells>
  <printOptions horizontalCentered="1"/>
  <pageMargins left="0.33" right="0.33" top="0.75" bottom="0.75" header="0.3" footer="0.3"/>
  <pageSetup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FF"/>
    <pageSetUpPr fitToPage="1"/>
  </sheetPr>
  <dimension ref="A2:T51"/>
  <sheetViews>
    <sheetView zoomScale="85" zoomScaleNormal="85" workbookViewId="0">
      <selection activeCell="N16" sqref="N16"/>
    </sheetView>
  </sheetViews>
  <sheetFormatPr defaultColWidth="9.140625" defaultRowHeight="12.75" x14ac:dyDescent="0.2"/>
  <cols>
    <col min="1" max="1" width="5.85546875" style="16" customWidth="1"/>
    <col min="2" max="2" width="5.7109375" style="16" customWidth="1"/>
    <col min="3" max="3" width="31.7109375" style="16" customWidth="1"/>
    <col min="4" max="4" width="30.7109375" style="16" customWidth="1"/>
    <col min="5" max="5" width="17.5703125" style="16" customWidth="1"/>
    <col min="6" max="9" width="5.7109375" style="16" customWidth="1"/>
    <col min="10" max="10" width="10.85546875" style="16" customWidth="1"/>
    <col min="11" max="11" width="13" style="16" customWidth="1"/>
    <col min="12" max="12" width="11.140625" style="16" customWidth="1"/>
    <col min="13" max="13" width="9.28515625" style="16" customWidth="1"/>
    <col min="14" max="14" width="8.85546875" style="16" customWidth="1"/>
    <col min="15" max="15" width="10" style="16" customWidth="1"/>
    <col min="16" max="16" width="9.7109375" style="16" customWidth="1"/>
    <col min="17" max="17" width="10.140625" style="16" customWidth="1"/>
    <col min="18" max="18" width="9.5703125" style="16" customWidth="1"/>
    <col min="19" max="16384" width="9.140625" style="16"/>
  </cols>
  <sheetData>
    <row r="2" spans="1:20" x14ac:dyDescent="0.2">
      <c r="A2" s="16" t="s">
        <v>331</v>
      </c>
    </row>
    <row r="3" spans="1:20" x14ac:dyDescent="0.2">
      <c r="A3" s="235" t="s">
        <v>332</v>
      </c>
    </row>
    <row r="4" spans="1:20" x14ac:dyDescent="0.2">
      <c r="A4" s="238" t="s">
        <v>333</v>
      </c>
    </row>
    <row r="5" spans="1:20" ht="13.5" thickBot="1" x14ac:dyDescent="0.25"/>
    <row r="6" spans="1:20" ht="24" thickBot="1" x14ac:dyDescent="0.4">
      <c r="A6" s="470" t="s">
        <v>128</v>
      </c>
      <c r="B6" s="471"/>
      <c r="C6" s="472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3"/>
    </row>
    <row r="7" spans="1:20" ht="15" customHeight="1" x14ac:dyDescent="0.2">
      <c r="A7" s="476" t="s">
        <v>60</v>
      </c>
      <c r="B7" s="478" t="s">
        <v>19</v>
      </c>
      <c r="C7" s="474" t="s">
        <v>2</v>
      </c>
      <c r="D7" s="481" t="s">
        <v>1</v>
      </c>
      <c r="E7" s="474" t="s">
        <v>52</v>
      </c>
      <c r="F7" s="462" t="s">
        <v>47</v>
      </c>
      <c r="G7" s="463"/>
      <c r="H7" s="464" t="s">
        <v>48</v>
      </c>
      <c r="I7" s="465"/>
      <c r="J7" s="466" t="s">
        <v>139</v>
      </c>
      <c r="K7" s="466" t="s">
        <v>55</v>
      </c>
      <c r="L7" s="466" t="s">
        <v>329</v>
      </c>
      <c r="M7" s="466" t="s">
        <v>53</v>
      </c>
      <c r="N7" s="466" t="s">
        <v>54</v>
      </c>
      <c r="O7" s="466" t="s">
        <v>56</v>
      </c>
      <c r="P7" s="468" t="s">
        <v>57</v>
      </c>
      <c r="Q7" s="460" t="s">
        <v>58</v>
      </c>
      <c r="R7" s="381" t="s">
        <v>136</v>
      </c>
    </row>
    <row r="8" spans="1:20" ht="21" customHeight="1" thickBot="1" x14ac:dyDescent="0.25">
      <c r="A8" s="477"/>
      <c r="B8" s="479"/>
      <c r="C8" s="475"/>
      <c r="D8" s="482"/>
      <c r="E8" s="475"/>
      <c r="F8" s="258" t="s">
        <v>49</v>
      </c>
      <c r="G8" s="259" t="s">
        <v>50</v>
      </c>
      <c r="H8" s="260" t="s">
        <v>49</v>
      </c>
      <c r="I8" s="259" t="s">
        <v>50</v>
      </c>
      <c r="J8" s="467"/>
      <c r="K8" s="467"/>
      <c r="L8" s="480"/>
      <c r="M8" s="467"/>
      <c r="N8" s="467"/>
      <c r="O8" s="466"/>
      <c r="P8" s="469"/>
      <c r="Q8" s="461"/>
      <c r="R8" s="382"/>
    </row>
    <row r="9" spans="1:20" ht="18" customHeight="1" thickBot="1" x14ac:dyDescent="0.25">
      <c r="A9" s="213">
        <v>1</v>
      </c>
      <c r="B9" s="104">
        <v>4</v>
      </c>
      <c r="C9" s="123" t="str">
        <f>'Team Master Sheet'!$B$6</f>
        <v>Climax Molybdenum Henderson</v>
      </c>
      <c r="D9" s="124" t="str">
        <f>'Team Master Sheet'!$B$7</f>
        <v>Henderson Blue</v>
      </c>
      <c r="E9" s="125" t="str">
        <f>'Team Master Sheet'!$B$12</f>
        <v>Chris Schumann</v>
      </c>
      <c r="F9" s="175">
        <v>0</v>
      </c>
      <c r="G9" s="176">
        <v>25</v>
      </c>
      <c r="H9" s="73">
        <v>0</v>
      </c>
      <c r="I9" s="177">
        <v>0</v>
      </c>
      <c r="J9" s="126">
        <v>38</v>
      </c>
      <c r="K9" s="140" t="s">
        <v>343</v>
      </c>
      <c r="L9" s="141">
        <v>69</v>
      </c>
      <c r="M9" s="126">
        <v>7</v>
      </c>
      <c r="N9" s="171">
        <v>0</v>
      </c>
      <c r="O9" s="211">
        <f>SUM(F9:I9)+J9+M9+N9</f>
        <v>70</v>
      </c>
      <c r="P9" s="246">
        <v>0</v>
      </c>
      <c r="Q9" s="240">
        <f>SUM(F9:I9)+J9+M9+N9-P9</f>
        <v>70</v>
      </c>
      <c r="R9" s="212">
        <f>RANK(Q9,$Q$9:$Q$28,1)</f>
        <v>4</v>
      </c>
    </row>
    <row r="10" spans="1:20" ht="18" customHeight="1" thickBot="1" x14ac:dyDescent="0.25">
      <c r="A10" s="214">
        <v>2</v>
      </c>
      <c r="B10" s="103">
        <v>14</v>
      </c>
      <c r="C10" s="95" t="str">
        <f>'Team Master Sheet'!$E$6</f>
        <v>Climax Molybdenum Henderson</v>
      </c>
      <c r="D10" s="96" t="str">
        <f>'Team Master Sheet'!$E$7</f>
        <v>Henderson Red</v>
      </c>
      <c r="E10" s="97" t="str">
        <f>'Team Master Sheet'!$E$12</f>
        <v>Ande Michaelis</v>
      </c>
      <c r="F10" s="178">
        <v>0</v>
      </c>
      <c r="G10" s="179">
        <v>177</v>
      </c>
      <c r="H10" s="49">
        <v>29</v>
      </c>
      <c r="I10" s="180">
        <v>34</v>
      </c>
      <c r="J10" s="101">
        <v>33</v>
      </c>
      <c r="K10" s="140" t="s">
        <v>342</v>
      </c>
      <c r="L10" s="101">
        <v>75</v>
      </c>
      <c r="M10" s="101">
        <v>17</v>
      </c>
      <c r="N10" s="172">
        <f>6*0.5</f>
        <v>3</v>
      </c>
      <c r="O10" s="211">
        <f t="shared" ref="O10:O15" si="0">SUM(F10:I10)+J10+M10+N10</f>
        <v>293</v>
      </c>
      <c r="P10" s="245">
        <v>30</v>
      </c>
      <c r="Q10" s="240">
        <f t="shared" ref="Q10:Q15" si="1">SUM(F10:I10)+J10+M10+N10-P10</f>
        <v>263</v>
      </c>
      <c r="R10" s="212">
        <f t="shared" ref="R10:R28" si="2">RANK(Q10,$Q$9:$Q$28,1)</f>
        <v>12</v>
      </c>
    </row>
    <row r="11" spans="1:20" ht="18" customHeight="1" thickBot="1" x14ac:dyDescent="0.25">
      <c r="A11" s="214">
        <v>3</v>
      </c>
      <c r="B11" s="103">
        <v>13</v>
      </c>
      <c r="C11" s="95" t="str">
        <f>'Team Master Sheet'!$H$6</f>
        <v>Solvay Chemicals Inc.</v>
      </c>
      <c r="D11" s="96" t="str">
        <f>'Team Master Sheet'!$H$7</f>
        <v>Solvay Blue</v>
      </c>
      <c r="E11" s="97" t="str">
        <f>'Team Master Sheet'!$H$12</f>
        <v>Gerald Marfield</v>
      </c>
      <c r="F11" s="178">
        <v>0</v>
      </c>
      <c r="G11" s="179">
        <v>50</v>
      </c>
      <c r="H11" s="49">
        <v>0</v>
      </c>
      <c r="I11" s="180">
        <v>0</v>
      </c>
      <c r="J11" s="101">
        <v>17</v>
      </c>
      <c r="K11" s="140" t="s">
        <v>351</v>
      </c>
      <c r="L11" s="101">
        <v>65</v>
      </c>
      <c r="M11" s="101">
        <v>12</v>
      </c>
      <c r="N11" s="172">
        <v>0</v>
      </c>
      <c r="O11" s="211">
        <f>SUM(F11:I11)+J11+M11+N11</f>
        <v>79</v>
      </c>
      <c r="P11" s="245">
        <v>36</v>
      </c>
      <c r="Q11" s="240">
        <f>SUM(F11:I11)+J11+M11+N11-P11</f>
        <v>43</v>
      </c>
      <c r="R11" s="212">
        <f t="shared" si="2"/>
        <v>1</v>
      </c>
    </row>
    <row r="12" spans="1:20" ht="18" customHeight="1" thickBot="1" x14ac:dyDescent="0.25">
      <c r="A12" s="215">
        <v>4</v>
      </c>
      <c r="B12" s="103">
        <v>8</v>
      </c>
      <c r="C12" s="95" t="str">
        <f>'Team Master Sheet'!$K$6</f>
        <v>Solvay Chemicals Inc.</v>
      </c>
      <c r="D12" s="96" t="str">
        <f>'Team Master Sheet'!$K$7</f>
        <v>Solvay Silver</v>
      </c>
      <c r="E12" s="97" t="str">
        <f>'Team Master Sheet'!$K$12</f>
        <v>Joe Thompson</v>
      </c>
      <c r="F12" s="178">
        <v>0</v>
      </c>
      <c r="G12" s="179">
        <v>90</v>
      </c>
      <c r="H12" s="49">
        <v>0</v>
      </c>
      <c r="I12" s="180">
        <v>0</v>
      </c>
      <c r="J12" s="101">
        <v>19</v>
      </c>
      <c r="K12" s="140" t="s">
        <v>347</v>
      </c>
      <c r="L12" s="101">
        <v>67</v>
      </c>
      <c r="M12" s="101">
        <v>3</v>
      </c>
      <c r="N12" s="172">
        <v>0</v>
      </c>
      <c r="O12" s="211">
        <f t="shared" si="0"/>
        <v>112</v>
      </c>
      <c r="P12" s="245">
        <v>35</v>
      </c>
      <c r="Q12" s="240">
        <f t="shared" si="1"/>
        <v>77</v>
      </c>
      <c r="R12" s="212">
        <f t="shared" si="2"/>
        <v>5</v>
      </c>
    </row>
    <row r="13" spans="1:20" ht="18" customHeight="1" thickBot="1" x14ac:dyDescent="0.25">
      <c r="A13" s="215">
        <v>5</v>
      </c>
      <c r="B13" s="103">
        <v>3</v>
      </c>
      <c r="C13" s="95" t="str">
        <f>'Team Master Sheet'!$B$33</f>
        <v>Martin Marietta</v>
      </c>
      <c r="D13" s="96" t="str">
        <f>'Team Master Sheet'!$B$34</f>
        <v>Martin Marietta Blue</v>
      </c>
      <c r="E13" s="97" t="str">
        <f>'Team Master Sheet'!$B$39</f>
        <v>Cory Nixon</v>
      </c>
      <c r="F13" s="178">
        <v>0</v>
      </c>
      <c r="G13" s="179">
        <v>407</v>
      </c>
      <c r="H13" s="49">
        <v>29</v>
      </c>
      <c r="I13" s="180">
        <v>5</v>
      </c>
      <c r="J13" s="101">
        <v>65</v>
      </c>
      <c r="K13" s="140" t="s">
        <v>342</v>
      </c>
      <c r="L13" s="101">
        <v>75</v>
      </c>
      <c r="M13" s="101">
        <v>53</v>
      </c>
      <c r="N13" s="172">
        <v>3</v>
      </c>
      <c r="O13" s="211">
        <f t="shared" si="0"/>
        <v>562</v>
      </c>
      <c r="P13" s="245">
        <v>1</v>
      </c>
      <c r="Q13" s="240">
        <f t="shared" si="1"/>
        <v>561</v>
      </c>
      <c r="R13" s="212">
        <f t="shared" si="2"/>
        <v>15</v>
      </c>
      <c r="T13" s="108"/>
    </row>
    <row r="14" spans="1:20" ht="18" customHeight="1" thickBot="1" x14ac:dyDescent="0.25">
      <c r="A14" s="215">
        <v>6</v>
      </c>
      <c r="B14" s="103">
        <v>1</v>
      </c>
      <c r="C14" s="95" t="str">
        <f>'Team Master Sheet'!$E$33</f>
        <v>Morton Salt</v>
      </c>
      <c r="D14" s="96" t="str">
        <f>'Team Master Sheet'!$E$34</f>
        <v>Team Texas</v>
      </c>
      <c r="E14" s="97" t="str">
        <f>'Team Master Sheet'!$E$39</f>
        <v>Blake Teague</v>
      </c>
      <c r="F14" s="178">
        <v>2</v>
      </c>
      <c r="G14" s="179">
        <v>100</v>
      </c>
      <c r="H14" s="49">
        <v>0</v>
      </c>
      <c r="I14" s="180">
        <v>16</v>
      </c>
      <c r="J14" s="101">
        <v>32</v>
      </c>
      <c r="K14" s="140" t="s">
        <v>339</v>
      </c>
      <c r="L14" s="101">
        <v>63</v>
      </c>
      <c r="M14" s="101">
        <v>7</v>
      </c>
      <c r="N14" s="241">
        <v>0</v>
      </c>
      <c r="O14" s="211">
        <f t="shared" si="0"/>
        <v>157</v>
      </c>
      <c r="P14" s="245">
        <v>0</v>
      </c>
      <c r="Q14" s="240">
        <f t="shared" si="1"/>
        <v>157</v>
      </c>
      <c r="R14" s="212">
        <f t="shared" si="2"/>
        <v>10</v>
      </c>
    </row>
    <row r="15" spans="1:20" ht="18" customHeight="1" thickBot="1" x14ac:dyDescent="0.25">
      <c r="A15" s="215">
        <v>7</v>
      </c>
      <c r="B15" s="103">
        <v>5</v>
      </c>
      <c r="C15" s="118" t="str">
        <f>'Team Master Sheet'!$H$33</f>
        <v>Georgia Pacific</v>
      </c>
      <c r="D15" s="96" t="str">
        <f>'Team Master Sheet'!$H$34</f>
        <v>Georgia Pacific Mine Rescue</v>
      </c>
      <c r="E15" s="97" t="str">
        <f>'Team Master Sheet'!$H$39</f>
        <v>Donovan Bradley</v>
      </c>
      <c r="F15" s="178">
        <v>0</v>
      </c>
      <c r="G15" s="179">
        <v>75</v>
      </c>
      <c r="H15" s="49">
        <v>0</v>
      </c>
      <c r="I15" s="180">
        <v>11</v>
      </c>
      <c r="J15" s="101">
        <v>38</v>
      </c>
      <c r="K15" s="140" t="s">
        <v>344</v>
      </c>
      <c r="L15" s="101">
        <v>66</v>
      </c>
      <c r="M15" s="101">
        <v>31</v>
      </c>
      <c r="N15" s="172">
        <v>0</v>
      </c>
      <c r="O15" s="211">
        <f t="shared" si="0"/>
        <v>155</v>
      </c>
      <c r="P15" s="245">
        <v>0</v>
      </c>
      <c r="Q15" s="240">
        <f t="shared" si="1"/>
        <v>155</v>
      </c>
      <c r="R15" s="212">
        <f t="shared" si="2"/>
        <v>9</v>
      </c>
    </row>
    <row r="16" spans="1:20" ht="18" customHeight="1" thickBot="1" x14ac:dyDescent="0.25">
      <c r="A16" s="215">
        <v>8</v>
      </c>
      <c r="B16" s="120">
        <v>7</v>
      </c>
      <c r="C16" s="154" t="str">
        <f>'Team Master Sheet'!$K$33</f>
        <v>Central Plains Cement</v>
      </c>
      <c r="D16" s="154" t="str">
        <f>'Team Master Sheet'!$K$34</f>
        <v xml:space="preserve">Central Plains Cement / Talon </v>
      </c>
      <c r="E16" s="154" t="str">
        <f>'Team Master Sheet'!$K$39</f>
        <v>Steven Rouse</v>
      </c>
      <c r="F16" s="178">
        <v>0</v>
      </c>
      <c r="G16" s="179">
        <v>0</v>
      </c>
      <c r="H16" s="49">
        <v>4</v>
      </c>
      <c r="I16" s="180">
        <v>21</v>
      </c>
      <c r="J16" s="101">
        <v>52</v>
      </c>
      <c r="K16" s="140" t="s">
        <v>346</v>
      </c>
      <c r="L16" s="101">
        <v>66</v>
      </c>
      <c r="M16" s="101">
        <v>12</v>
      </c>
      <c r="N16" s="172">
        <v>0</v>
      </c>
      <c r="O16" s="211">
        <f t="shared" ref="O16:O28" si="3">SUM(F16:I16)+J16+M16+N16</f>
        <v>89</v>
      </c>
      <c r="P16" s="245">
        <v>10</v>
      </c>
      <c r="Q16" s="240">
        <f t="shared" ref="Q16:Q28" si="4">SUM(F16:I16)+J16+M16+N16-P16</f>
        <v>79</v>
      </c>
      <c r="R16" s="212">
        <f t="shared" si="2"/>
        <v>6</v>
      </c>
    </row>
    <row r="17" spans="1:18" ht="18" customHeight="1" thickBot="1" x14ac:dyDescent="0.25">
      <c r="A17" s="215">
        <v>9</v>
      </c>
      <c r="B17" s="103">
        <v>9</v>
      </c>
      <c r="C17" s="154" t="str">
        <f>'Team Master Sheet'!$B$60</f>
        <v>Carmeuse Lime and Stone</v>
      </c>
      <c r="D17" s="154" t="str">
        <f>'Team Master Sheet'!$B$61</f>
        <v>Rangers</v>
      </c>
      <c r="E17" s="154" t="str">
        <f>'Team Master Sheet'!$B$66</f>
        <v>Gene Buck</v>
      </c>
      <c r="F17" s="178">
        <v>2</v>
      </c>
      <c r="G17" s="179">
        <v>80</v>
      </c>
      <c r="H17" s="49">
        <v>0</v>
      </c>
      <c r="I17" s="180">
        <v>5</v>
      </c>
      <c r="J17" s="101">
        <v>27</v>
      </c>
      <c r="K17" s="140" t="s">
        <v>348</v>
      </c>
      <c r="L17" s="101">
        <v>64</v>
      </c>
      <c r="M17" s="101">
        <v>78</v>
      </c>
      <c r="N17" s="172">
        <v>0</v>
      </c>
      <c r="O17" s="211">
        <f t="shared" si="3"/>
        <v>192</v>
      </c>
      <c r="P17" s="245">
        <v>71</v>
      </c>
      <c r="Q17" s="240">
        <f t="shared" si="4"/>
        <v>121</v>
      </c>
      <c r="R17" s="212">
        <f t="shared" si="2"/>
        <v>8</v>
      </c>
    </row>
    <row r="18" spans="1:18" ht="18" customHeight="1" thickBot="1" x14ac:dyDescent="0.25">
      <c r="A18" s="215">
        <v>10</v>
      </c>
      <c r="B18" s="103">
        <v>11</v>
      </c>
      <c r="C18" s="154" t="str">
        <f>'Team Master Sheet'!$E$60</f>
        <v>Colorado Front Range Mine Rescue</v>
      </c>
      <c r="D18" s="154" t="str">
        <f>'Team Master Sheet'!$E$61</f>
        <v>Front Range Mine Rescue</v>
      </c>
      <c r="E18" s="154" t="str">
        <f>'Team Master Sheet'!$E$66</f>
        <v>Jean-Paul Brewer</v>
      </c>
      <c r="F18" s="178">
        <v>0</v>
      </c>
      <c r="G18" s="179">
        <v>226</v>
      </c>
      <c r="H18" s="49">
        <v>0</v>
      </c>
      <c r="I18" s="180">
        <v>25</v>
      </c>
      <c r="J18" s="101">
        <v>48</v>
      </c>
      <c r="K18" s="140" t="s">
        <v>342</v>
      </c>
      <c r="L18" s="101">
        <v>75</v>
      </c>
      <c r="M18" s="101">
        <v>12</v>
      </c>
      <c r="N18" s="172">
        <v>3</v>
      </c>
      <c r="O18" s="211">
        <f t="shared" si="3"/>
        <v>314</v>
      </c>
      <c r="P18" s="245">
        <v>0</v>
      </c>
      <c r="Q18" s="240">
        <f t="shared" si="4"/>
        <v>314</v>
      </c>
      <c r="R18" s="212">
        <f t="shared" si="2"/>
        <v>13</v>
      </c>
    </row>
    <row r="19" spans="1:18" ht="18" customHeight="1" thickBot="1" x14ac:dyDescent="0.25">
      <c r="A19" s="215">
        <v>11</v>
      </c>
      <c r="B19" s="103">
        <v>12</v>
      </c>
      <c r="C19" s="154" t="str">
        <f>'Team Master Sheet'!$H$60</f>
        <v>Carmeuse Lime</v>
      </c>
      <c r="D19" s="154" t="str">
        <f>'Team Master Sheet'!$H$61</f>
        <v>Raiders</v>
      </c>
      <c r="E19" s="154" t="str">
        <f>'Team Master Sheet'!$H$66</f>
        <v>Jason Howard</v>
      </c>
      <c r="F19" s="178">
        <v>0</v>
      </c>
      <c r="G19" s="179">
        <v>4</v>
      </c>
      <c r="H19" s="49">
        <v>0</v>
      </c>
      <c r="I19" s="180">
        <v>4</v>
      </c>
      <c r="J19" s="101">
        <v>26</v>
      </c>
      <c r="K19" s="140" t="s">
        <v>350</v>
      </c>
      <c r="L19" s="101">
        <v>65</v>
      </c>
      <c r="M19" s="101">
        <v>11</v>
      </c>
      <c r="N19" s="172">
        <v>0</v>
      </c>
      <c r="O19" s="211">
        <f t="shared" si="3"/>
        <v>45</v>
      </c>
      <c r="P19" s="245">
        <v>0</v>
      </c>
      <c r="Q19" s="240">
        <f t="shared" si="4"/>
        <v>45</v>
      </c>
      <c r="R19" s="212">
        <f t="shared" si="2"/>
        <v>3</v>
      </c>
    </row>
    <row r="20" spans="1:18" ht="18" customHeight="1" thickBot="1" x14ac:dyDescent="0.25">
      <c r="A20" s="215">
        <v>12</v>
      </c>
      <c r="B20" s="103">
        <v>15</v>
      </c>
      <c r="C20" s="154" t="str">
        <f>'Team Master Sheet'!$K$60</f>
        <v>Colorado School of Mines</v>
      </c>
      <c r="D20" s="154" t="str">
        <f>'Team Master Sheet'!$K$61</f>
        <v>Blue Team - CSM</v>
      </c>
      <c r="E20" s="154" t="str">
        <f>'Team Master Sheet'!$K$66</f>
        <v>Jared Mullins</v>
      </c>
      <c r="F20" s="178">
        <v>0</v>
      </c>
      <c r="G20" s="179">
        <v>215</v>
      </c>
      <c r="H20" s="49">
        <v>13</v>
      </c>
      <c r="I20" s="180">
        <v>25</v>
      </c>
      <c r="J20" s="101">
        <v>56</v>
      </c>
      <c r="K20" s="140" t="s">
        <v>342</v>
      </c>
      <c r="L20" s="101">
        <v>75</v>
      </c>
      <c r="M20" s="101">
        <v>14</v>
      </c>
      <c r="N20" s="172">
        <v>3</v>
      </c>
      <c r="O20" s="211">
        <f t="shared" si="3"/>
        <v>326</v>
      </c>
      <c r="P20" s="245">
        <v>10</v>
      </c>
      <c r="Q20" s="240">
        <f t="shared" si="4"/>
        <v>316</v>
      </c>
      <c r="R20" s="212">
        <f t="shared" si="2"/>
        <v>14</v>
      </c>
    </row>
    <row r="21" spans="1:18" ht="18" customHeight="1" thickBot="1" x14ac:dyDescent="0.25">
      <c r="A21" s="215">
        <v>13</v>
      </c>
      <c r="B21" s="103">
        <v>6</v>
      </c>
      <c r="C21" s="154" t="str">
        <f>'Team Master Sheet'!$B$87</f>
        <v>Tata Chemicals</v>
      </c>
      <c r="D21" s="154" t="str">
        <f>'Team Master Sheet'!$B$88</f>
        <v>Tata Black</v>
      </c>
      <c r="E21" s="154" t="str">
        <f>'Team Master Sheet'!$B$93</f>
        <v>Curt Cooley</v>
      </c>
      <c r="F21" s="178">
        <v>0</v>
      </c>
      <c r="G21" s="179">
        <v>112</v>
      </c>
      <c r="H21" s="49">
        <v>0</v>
      </c>
      <c r="I21" s="180">
        <v>3</v>
      </c>
      <c r="J21" s="101">
        <v>32</v>
      </c>
      <c r="K21" s="140" t="s">
        <v>345</v>
      </c>
      <c r="L21" s="101">
        <v>72</v>
      </c>
      <c r="M21" s="101">
        <v>30</v>
      </c>
      <c r="N21" s="172">
        <v>1.5</v>
      </c>
      <c r="O21" s="211">
        <f t="shared" si="3"/>
        <v>178.5</v>
      </c>
      <c r="P21" s="245">
        <v>1</v>
      </c>
      <c r="Q21" s="240">
        <f t="shared" si="4"/>
        <v>177.5</v>
      </c>
      <c r="R21" s="212">
        <f t="shared" si="2"/>
        <v>11</v>
      </c>
    </row>
    <row r="22" spans="1:18" ht="18" customHeight="1" thickBot="1" x14ac:dyDescent="0.25">
      <c r="A22" s="215">
        <v>14</v>
      </c>
      <c r="B22" s="103">
        <v>10</v>
      </c>
      <c r="C22" s="154" t="str">
        <f>'Team Master Sheet'!$E$87</f>
        <v>Nyrstar</v>
      </c>
      <c r="D22" s="154" t="str">
        <f>'Team Master Sheet'!$E$88</f>
        <v>Nyrstar Grey</v>
      </c>
      <c r="E22" s="154" t="str">
        <f>'Team Master Sheet'!$E$93</f>
        <v>Wayne Vineyard</v>
      </c>
      <c r="F22" s="178">
        <v>0</v>
      </c>
      <c r="G22" s="179">
        <v>15</v>
      </c>
      <c r="H22" s="49">
        <v>0</v>
      </c>
      <c r="I22" s="180">
        <v>10</v>
      </c>
      <c r="J22" s="101">
        <v>19</v>
      </c>
      <c r="K22" s="140" t="s">
        <v>349</v>
      </c>
      <c r="L22" s="101">
        <v>63</v>
      </c>
      <c r="M22" s="101">
        <v>21</v>
      </c>
      <c r="N22" s="172">
        <v>0</v>
      </c>
      <c r="O22" s="211">
        <f t="shared" si="3"/>
        <v>65</v>
      </c>
      <c r="P22" s="245">
        <v>22</v>
      </c>
      <c r="Q22" s="240">
        <f t="shared" si="4"/>
        <v>43</v>
      </c>
      <c r="R22" s="212">
        <f t="shared" si="2"/>
        <v>1</v>
      </c>
    </row>
    <row r="23" spans="1:18" ht="18" customHeight="1" thickBot="1" x14ac:dyDescent="0.25">
      <c r="A23" s="215">
        <v>15</v>
      </c>
      <c r="B23" s="103">
        <v>2</v>
      </c>
      <c r="C23" s="154" t="str">
        <f>'Team Master Sheet'!$H$87</f>
        <v>NWP Waste Isloation Pilot Plant</v>
      </c>
      <c r="D23" s="154" t="str">
        <f>'Team Master Sheet'!$H$88</f>
        <v>WIPP Blue</v>
      </c>
      <c r="E23" s="154" t="str">
        <f>'Team Master Sheet'!$H$93</f>
        <v>Nico Dominguez</v>
      </c>
      <c r="F23" s="178">
        <v>0</v>
      </c>
      <c r="G23" s="179">
        <v>65</v>
      </c>
      <c r="H23" s="49">
        <v>0</v>
      </c>
      <c r="I23" s="180">
        <v>6</v>
      </c>
      <c r="J23" s="101">
        <v>17</v>
      </c>
      <c r="K23" s="140" t="s">
        <v>341</v>
      </c>
      <c r="L23" s="101">
        <v>69</v>
      </c>
      <c r="M23" s="101">
        <v>0</v>
      </c>
      <c r="N23" s="172">
        <v>0</v>
      </c>
      <c r="O23" s="211">
        <f t="shared" si="3"/>
        <v>88</v>
      </c>
      <c r="P23" s="245">
        <v>2</v>
      </c>
      <c r="Q23" s="240">
        <f t="shared" si="4"/>
        <v>86</v>
      </c>
      <c r="R23" s="212">
        <f t="shared" si="2"/>
        <v>7</v>
      </c>
    </row>
    <row r="24" spans="1:18" ht="18" customHeight="1" thickBot="1" x14ac:dyDescent="0.25">
      <c r="A24" s="215">
        <v>16</v>
      </c>
      <c r="B24" s="103"/>
      <c r="C24" s="154" t="str">
        <f>'Team Master Sheet'!$K$87</f>
        <v>Newmont Gold Corp.</v>
      </c>
      <c r="D24" s="154" t="str">
        <f>'Team Master Sheet'!$K$88</f>
        <v>CC&amp;V Team Red</v>
      </c>
      <c r="E24" s="154">
        <f>'Team Master Sheet'!$K$93</f>
        <v>0</v>
      </c>
      <c r="F24" s="178"/>
      <c r="G24" s="179"/>
      <c r="H24" s="49"/>
      <c r="I24" s="180"/>
      <c r="J24" s="273">
        <v>1000</v>
      </c>
      <c r="K24" s="140"/>
      <c r="L24" s="101"/>
      <c r="M24" s="101"/>
      <c r="N24" s="172"/>
      <c r="O24" s="211">
        <f t="shared" si="3"/>
        <v>1000</v>
      </c>
      <c r="P24" s="172">
        <v>0</v>
      </c>
      <c r="Q24" s="240">
        <f t="shared" si="4"/>
        <v>1000</v>
      </c>
      <c r="R24" s="212">
        <f t="shared" si="2"/>
        <v>16</v>
      </c>
    </row>
    <row r="25" spans="1:18" ht="18" customHeight="1" thickBot="1" x14ac:dyDescent="0.25">
      <c r="A25" s="215">
        <v>17</v>
      </c>
      <c r="B25" s="103"/>
      <c r="C25" s="154" t="str">
        <f>'Team Master Sheet'!$B$114</f>
        <v>Newmont Gold Corp.</v>
      </c>
      <c r="D25" s="154" t="str">
        <f>'Team Master Sheet'!$B$115</f>
        <v>CC&amp;V Team Black</v>
      </c>
      <c r="E25" s="154">
        <f>'Team Master Sheet'!$B$120</f>
        <v>0</v>
      </c>
      <c r="F25" s="178"/>
      <c r="G25" s="179"/>
      <c r="H25" s="49"/>
      <c r="I25" s="180"/>
      <c r="J25" s="273">
        <v>1000</v>
      </c>
      <c r="K25" s="140"/>
      <c r="L25" s="101"/>
      <c r="M25" s="101"/>
      <c r="N25" s="172"/>
      <c r="O25" s="211">
        <f t="shared" si="3"/>
        <v>1000</v>
      </c>
      <c r="P25" s="172">
        <v>0</v>
      </c>
      <c r="Q25" s="240">
        <f t="shared" si="4"/>
        <v>1000</v>
      </c>
      <c r="R25" s="212">
        <f t="shared" si="2"/>
        <v>16</v>
      </c>
    </row>
    <row r="26" spans="1:18" ht="18" customHeight="1" thickBot="1" x14ac:dyDescent="0.25">
      <c r="A26" s="215">
        <v>18</v>
      </c>
      <c r="B26" s="103"/>
      <c r="C26" s="154" t="str">
        <f>'Team Master Sheet'!$E$114</f>
        <v>Climax Molybdenum</v>
      </c>
      <c r="D26" s="154" t="str">
        <f>'Team Master Sheet'!$E$115</f>
        <v>Climax Mine Rescue</v>
      </c>
      <c r="E26" s="154">
        <f>'Team Master Sheet'!$E$120</f>
        <v>0</v>
      </c>
      <c r="F26" s="178"/>
      <c r="G26" s="179"/>
      <c r="H26" s="49"/>
      <c r="I26" s="180"/>
      <c r="J26" s="273">
        <v>1000</v>
      </c>
      <c r="K26" s="140"/>
      <c r="L26" s="101"/>
      <c r="M26" s="101"/>
      <c r="N26" s="172"/>
      <c r="O26" s="211">
        <f t="shared" si="3"/>
        <v>1000</v>
      </c>
      <c r="P26" s="172">
        <v>0</v>
      </c>
      <c r="Q26" s="240">
        <f t="shared" si="4"/>
        <v>1000</v>
      </c>
      <c r="R26" s="212">
        <f t="shared" si="2"/>
        <v>16</v>
      </c>
    </row>
    <row r="27" spans="1:18" ht="18" customHeight="1" thickBot="1" x14ac:dyDescent="0.25">
      <c r="A27" s="215">
        <v>19</v>
      </c>
      <c r="B27" s="103"/>
      <c r="C27" s="154" t="str">
        <f>'Team Master Sheet'!$H$114</f>
        <v>Mine 19</v>
      </c>
      <c r="D27" s="154" t="str">
        <f>'Team Master Sheet'!$H$115</f>
        <v>Team 19</v>
      </c>
      <c r="E27" s="154" t="str">
        <f>'Team Master Sheet'!$H$120</f>
        <v>John Q. Miner 110</v>
      </c>
      <c r="F27" s="178"/>
      <c r="G27" s="179"/>
      <c r="H27" s="49"/>
      <c r="I27" s="180"/>
      <c r="J27" s="273">
        <v>1000</v>
      </c>
      <c r="K27" s="140"/>
      <c r="L27" s="101"/>
      <c r="M27" s="101"/>
      <c r="N27" s="172"/>
      <c r="O27" s="211">
        <f t="shared" si="3"/>
        <v>1000</v>
      </c>
      <c r="P27" s="172">
        <v>0</v>
      </c>
      <c r="Q27" s="240">
        <f t="shared" si="4"/>
        <v>1000</v>
      </c>
      <c r="R27" s="212">
        <f t="shared" si="2"/>
        <v>16</v>
      </c>
    </row>
    <row r="28" spans="1:18" ht="18" customHeight="1" x14ac:dyDescent="0.2">
      <c r="A28" s="215">
        <v>20</v>
      </c>
      <c r="B28" s="103"/>
      <c r="C28" s="154" t="str">
        <f>'Team Master Sheet'!$K$114</f>
        <v>Mine 20</v>
      </c>
      <c r="D28" s="154" t="str">
        <f>'Team Master Sheet'!$K$115</f>
        <v>Team 20</v>
      </c>
      <c r="E28" s="154" t="str">
        <f>'Team Master Sheet'!$K$120</f>
        <v>John Q. Miner 116</v>
      </c>
      <c r="F28" s="178"/>
      <c r="G28" s="179"/>
      <c r="H28" s="49"/>
      <c r="I28" s="180"/>
      <c r="J28" s="273">
        <v>1000</v>
      </c>
      <c r="K28" s="140"/>
      <c r="L28" s="101"/>
      <c r="M28" s="101"/>
      <c r="N28" s="172"/>
      <c r="O28" s="211">
        <f t="shared" si="3"/>
        <v>1000</v>
      </c>
      <c r="P28" s="172">
        <v>0</v>
      </c>
      <c r="Q28" s="240">
        <f t="shared" si="4"/>
        <v>1000</v>
      </c>
      <c r="R28" s="212">
        <f t="shared" si="2"/>
        <v>16</v>
      </c>
    </row>
    <row r="29" spans="1:18" ht="18" customHeight="1" x14ac:dyDescent="0.2">
      <c r="B29"/>
      <c r="C29" s="119"/>
      <c r="E29" s="119"/>
      <c r="K29" s="102" t="s">
        <v>114</v>
      </c>
      <c r="L29" s="188">
        <f>AVERAGE(L9:L28)</f>
        <v>68.599999999999994</v>
      </c>
      <c r="M29" s="181"/>
    </row>
    <row r="30" spans="1:18" ht="18" customHeight="1" x14ac:dyDescent="0.2">
      <c r="B30"/>
      <c r="C30" s="119"/>
      <c r="E30" s="119"/>
      <c r="K30" s="189" t="s">
        <v>328</v>
      </c>
      <c r="L30" s="190">
        <f>ROUNDUP(L29,0)</f>
        <v>69</v>
      </c>
      <c r="M30" s="181"/>
    </row>
    <row r="31" spans="1:18" x14ac:dyDescent="0.2">
      <c r="B31"/>
      <c r="J31" s="239" t="s">
        <v>337</v>
      </c>
      <c r="K31" s="16" t="s">
        <v>336</v>
      </c>
    </row>
    <row r="32" spans="1:18" x14ac:dyDescent="0.2">
      <c r="B32"/>
      <c r="K32" s="16" t="s">
        <v>326</v>
      </c>
    </row>
    <row r="33" spans="1:15" x14ac:dyDescent="0.2">
      <c r="B33"/>
      <c r="K33" s="16" t="s">
        <v>327</v>
      </c>
    </row>
    <row r="34" spans="1:15" ht="13.5" thickBot="1" x14ac:dyDescent="0.25">
      <c r="K34" s="145" t="s">
        <v>330</v>
      </c>
      <c r="L34" s="192"/>
      <c r="M34" s="192"/>
      <c r="N34" s="192"/>
      <c r="O34" s="192"/>
    </row>
    <row r="35" spans="1:15" ht="18.75" thickBot="1" x14ac:dyDescent="0.3">
      <c r="B35" s="10"/>
      <c r="C35" s="457" t="s">
        <v>66</v>
      </c>
      <c r="D35" s="458"/>
      <c r="E35" s="458"/>
      <c r="F35" s="458"/>
      <c r="G35" s="459"/>
    </row>
    <row r="36" spans="1:15" x14ac:dyDescent="0.2">
      <c r="A36" s="235"/>
      <c r="B36" s="121"/>
    </row>
    <row r="37" spans="1:15" ht="15" x14ac:dyDescent="0.2">
      <c r="A37" s="238"/>
      <c r="B37" s="122"/>
      <c r="C37" s="236"/>
    </row>
    <row r="38" spans="1:15" x14ac:dyDescent="0.2">
      <c r="A38" s="119"/>
      <c r="B38" s="122"/>
    </row>
    <row r="39" spans="1:15" x14ac:dyDescent="0.2">
      <c r="A39" s="119"/>
      <c r="B39" s="122"/>
    </row>
    <row r="40" spans="1:15" x14ac:dyDescent="0.2">
      <c r="A40" s="119"/>
      <c r="B40" s="122"/>
    </row>
    <row r="41" spans="1:15" x14ac:dyDescent="0.2">
      <c r="A41" s="119"/>
      <c r="B41" s="122"/>
    </row>
    <row r="42" spans="1:15" x14ac:dyDescent="0.2">
      <c r="A42" s="119"/>
      <c r="B42" s="122"/>
    </row>
    <row r="43" spans="1:15" x14ac:dyDescent="0.2">
      <c r="A43" s="119"/>
      <c r="B43" s="122"/>
    </row>
    <row r="44" spans="1:15" x14ac:dyDescent="0.2">
      <c r="A44" s="119"/>
      <c r="B44" s="122"/>
    </row>
    <row r="45" spans="1:15" x14ac:dyDescent="0.2">
      <c r="A45" s="119"/>
      <c r="B45" s="122"/>
    </row>
    <row r="46" spans="1:15" x14ac:dyDescent="0.2">
      <c r="A46" s="119"/>
      <c r="B46" s="122"/>
    </row>
    <row r="47" spans="1:15" x14ac:dyDescent="0.2">
      <c r="A47" s="119"/>
      <c r="B47" s="122"/>
    </row>
    <row r="48" spans="1:15" x14ac:dyDescent="0.2">
      <c r="A48" s="119"/>
      <c r="B48" s="122"/>
    </row>
    <row r="49" spans="1:2" x14ac:dyDescent="0.2">
      <c r="A49" s="119"/>
      <c r="B49" s="122"/>
    </row>
    <row r="50" spans="1:2" x14ac:dyDescent="0.2">
      <c r="A50" s="119"/>
      <c r="B50" s="122"/>
    </row>
    <row r="51" spans="1:2" x14ac:dyDescent="0.2">
      <c r="A51" s="119"/>
      <c r="B51" s="119"/>
    </row>
  </sheetData>
  <mergeCells count="18">
    <mergeCell ref="A6:R6"/>
    <mergeCell ref="C7:C8"/>
    <mergeCell ref="A7:A8"/>
    <mergeCell ref="B7:B8"/>
    <mergeCell ref="J7:J8"/>
    <mergeCell ref="M7:M8"/>
    <mergeCell ref="K7:K8"/>
    <mergeCell ref="L7:L8"/>
    <mergeCell ref="D7:D8"/>
    <mergeCell ref="E7:E8"/>
    <mergeCell ref="R7:R8"/>
    <mergeCell ref="C35:G35"/>
    <mergeCell ref="Q7:Q8"/>
    <mergeCell ref="F7:G7"/>
    <mergeCell ref="H7:I7"/>
    <mergeCell ref="N7:N8"/>
    <mergeCell ref="O7:O8"/>
    <mergeCell ref="P7:P8"/>
  </mergeCells>
  <printOptions horizontalCentered="1"/>
  <pageMargins left="0.33" right="0.33" top="0.75" bottom="0.75" header="0.3" footer="0.3"/>
  <pageSetup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FF"/>
    <pageSetUpPr fitToPage="1"/>
  </sheetPr>
  <dimension ref="A1:S36"/>
  <sheetViews>
    <sheetView zoomScale="85" zoomScaleNormal="85" workbookViewId="0">
      <selection activeCell="H11" sqref="H11"/>
    </sheetView>
  </sheetViews>
  <sheetFormatPr defaultColWidth="9.140625" defaultRowHeight="12.75" x14ac:dyDescent="0.2"/>
  <cols>
    <col min="1" max="1" width="5.85546875" style="16" customWidth="1"/>
    <col min="2" max="2" width="5.7109375" style="16" customWidth="1"/>
    <col min="3" max="3" width="31.85546875" style="16" customWidth="1"/>
    <col min="4" max="4" width="30.85546875" style="16" customWidth="1"/>
    <col min="5" max="5" width="17.7109375" style="16" customWidth="1"/>
    <col min="6" max="6" width="5.5703125" style="16" customWidth="1"/>
    <col min="7" max="9" width="5.7109375" style="16" customWidth="1"/>
    <col min="10" max="10" width="10.85546875" style="16" customWidth="1"/>
    <col min="11" max="11" width="13" style="16" customWidth="1"/>
    <col min="12" max="12" width="11.140625" style="16" customWidth="1"/>
    <col min="13" max="13" width="9.28515625" style="16" customWidth="1"/>
    <col min="14" max="14" width="8.7109375" style="16" customWidth="1"/>
    <col min="15" max="15" width="10" style="16" customWidth="1"/>
    <col min="16" max="16" width="9.7109375" style="16" customWidth="1"/>
    <col min="17" max="17" width="10.140625" style="16" customWidth="1"/>
    <col min="18" max="18" width="9.42578125" style="16" customWidth="1"/>
    <col min="19" max="16384" width="9.140625" style="16"/>
  </cols>
  <sheetData>
    <row r="1" spans="1:19" x14ac:dyDescent="0.2">
      <c r="A1" s="16" t="s">
        <v>331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9" x14ac:dyDescent="0.2">
      <c r="A2" s="235" t="s">
        <v>332</v>
      </c>
      <c r="B2"/>
      <c r="C2"/>
      <c r="D2"/>
      <c r="E2"/>
      <c r="F2"/>
      <c r="G2"/>
      <c r="H2"/>
      <c r="I2"/>
      <c r="J2"/>
      <c r="K2"/>
      <c r="L2"/>
      <c r="M2"/>
      <c r="N2"/>
    </row>
    <row r="3" spans="1:19" x14ac:dyDescent="0.2">
      <c r="A3" s="238" t="s">
        <v>333</v>
      </c>
      <c r="B3"/>
      <c r="C3"/>
      <c r="D3"/>
      <c r="E3"/>
      <c r="F3"/>
      <c r="G3"/>
      <c r="H3"/>
      <c r="I3"/>
      <c r="J3"/>
      <c r="K3"/>
      <c r="L3"/>
      <c r="M3"/>
      <c r="N3"/>
    </row>
    <row r="4" spans="1:19" ht="13.5" thickBot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:19" ht="23.25" customHeight="1" thickBot="1" x14ac:dyDescent="0.4">
      <c r="A5" s="483" t="s">
        <v>131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5"/>
    </row>
    <row r="6" spans="1:19" ht="15.75" customHeight="1" thickBot="1" x14ac:dyDescent="0.25">
      <c r="A6" s="486" t="s">
        <v>60</v>
      </c>
      <c r="B6" s="488" t="s">
        <v>19</v>
      </c>
      <c r="C6" s="61"/>
      <c r="D6" s="61"/>
      <c r="E6" s="61"/>
      <c r="F6" s="490" t="s">
        <v>47</v>
      </c>
      <c r="G6" s="463"/>
      <c r="H6" s="464" t="s">
        <v>48</v>
      </c>
      <c r="I6" s="465"/>
      <c r="J6" s="466" t="s">
        <v>65</v>
      </c>
      <c r="K6" s="466" t="s">
        <v>55</v>
      </c>
      <c r="L6" s="466" t="s">
        <v>329</v>
      </c>
      <c r="M6" s="466" t="s">
        <v>53</v>
      </c>
      <c r="N6" s="466" t="s">
        <v>54</v>
      </c>
      <c r="O6" s="466" t="s">
        <v>56</v>
      </c>
      <c r="P6" s="468" t="s">
        <v>57</v>
      </c>
      <c r="Q6" s="460" t="s">
        <v>58</v>
      </c>
      <c r="R6" s="381" t="s">
        <v>136</v>
      </c>
    </row>
    <row r="7" spans="1:19" ht="22.5" customHeight="1" thickBot="1" x14ac:dyDescent="0.25">
      <c r="A7" s="487"/>
      <c r="B7" s="489"/>
      <c r="C7" s="261" t="s">
        <v>2</v>
      </c>
      <c r="D7" s="262" t="s">
        <v>1</v>
      </c>
      <c r="E7" s="263" t="s">
        <v>52</v>
      </c>
      <c r="F7" s="258" t="s">
        <v>49</v>
      </c>
      <c r="G7" s="259" t="s">
        <v>50</v>
      </c>
      <c r="H7" s="260" t="s">
        <v>49</v>
      </c>
      <c r="I7" s="259" t="s">
        <v>50</v>
      </c>
      <c r="J7" s="467"/>
      <c r="K7" s="467"/>
      <c r="L7" s="480"/>
      <c r="M7" s="467"/>
      <c r="N7" s="467"/>
      <c r="O7" s="466"/>
      <c r="P7" s="469"/>
      <c r="Q7" s="461"/>
      <c r="R7" s="382"/>
    </row>
    <row r="8" spans="1:19" ht="18" customHeight="1" thickBot="1" x14ac:dyDescent="0.25">
      <c r="A8" s="213">
        <v>1</v>
      </c>
      <c r="B8" s="104">
        <v>12</v>
      </c>
      <c r="C8" s="92" t="str">
        <f>'Team Master Sheet'!$B$6</f>
        <v>Climax Molybdenum Henderson</v>
      </c>
      <c r="D8" s="93" t="str">
        <f>'Team Master Sheet'!$B$7</f>
        <v>Henderson Blue</v>
      </c>
      <c r="E8" s="94" t="str">
        <f>'Team Master Sheet'!$B$12</f>
        <v>Chris Schumann</v>
      </c>
      <c r="F8" s="175">
        <v>0</v>
      </c>
      <c r="G8" s="176">
        <v>13</v>
      </c>
      <c r="H8" s="73">
        <v>0</v>
      </c>
      <c r="I8" s="177">
        <v>38</v>
      </c>
      <c r="J8" s="126">
        <v>0</v>
      </c>
      <c r="K8" s="140" t="s">
        <v>377</v>
      </c>
      <c r="L8" s="141">
        <v>62</v>
      </c>
      <c r="M8" s="126">
        <v>8</v>
      </c>
      <c r="N8" s="171">
        <v>0</v>
      </c>
      <c r="O8" s="173">
        <f>SUM(F8:I8)+J8+M8+N8</f>
        <v>59</v>
      </c>
      <c r="P8" s="265">
        <v>0</v>
      </c>
      <c r="Q8" s="174">
        <f>SUM(F8:I8)+J8+M8+N8-P8</f>
        <v>59</v>
      </c>
      <c r="R8" s="142">
        <f>RANK(Q8,$Q$8:$Q$27,1)</f>
        <v>2</v>
      </c>
    </row>
    <row r="9" spans="1:19" ht="18" customHeight="1" thickBot="1" x14ac:dyDescent="0.25">
      <c r="A9" s="214">
        <v>2</v>
      </c>
      <c r="B9" s="103">
        <v>2</v>
      </c>
      <c r="C9" s="95" t="str">
        <f>'Team Master Sheet'!$E$6</f>
        <v>Climax Molybdenum Henderson</v>
      </c>
      <c r="D9" s="96" t="str">
        <f>'Team Master Sheet'!$E$7</f>
        <v>Henderson Red</v>
      </c>
      <c r="E9" s="97" t="str">
        <f>'Team Master Sheet'!$E$12</f>
        <v>Ande Michaelis</v>
      </c>
      <c r="F9" s="178">
        <v>0</v>
      </c>
      <c r="G9" s="179">
        <v>368</v>
      </c>
      <c r="H9" s="49">
        <v>25</v>
      </c>
      <c r="I9" s="180">
        <v>10</v>
      </c>
      <c r="J9" s="101">
        <v>0</v>
      </c>
      <c r="K9" s="140" t="s">
        <v>342</v>
      </c>
      <c r="L9" s="101">
        <v>75</v>
      </c>
      <c r="M9" s="101">
        <v>9</v>
      </c>
      <c r="N9" s="172">
        <v>2</v>
      </c>
      <c r="O9" s="173">
        <f t="shared" ref="O9:O27" si="0">SUM(F9:I9)+J9+M9+N9</f>
        <v>414</v>
      </c>
      <c r="P9" s="264">
        <v>4</v>
      </c>
      <c r="Q9" s="174">
        <f t="shared" ref="Q9:Q27" si="1">SUM(F9:I9)+J9+M9+N9-P9</f>
        <v>410</v>
      </c>
      <c r="R9" s="142">
        <f t="shared" ref="R9:R27" si="2">RANK(Q9,$Q$8:$Q$27,1)</f>
        <v>14</v>
      </c>
    </row>
    <row r="10" spans="1:19" ht="18" customHeight="1" thickBot="1" x14ac:dyDescent="0.25">
      <c r="A10" s="214">
        <v>3</v>
      </c>
      <c r="B10" s="103">
        <v>3</v>
      </c>
      <c r="C10" s="95" t="str">
        <f>'Team Master Sheet'!$H$6</f>
        <v>Solvay Chemicals Inc.</v>
      </c>
      <c r="D10" s="96" t="str">
        <f>'Team Master Sheet'!$H$7</f>
        <v>Solvay Blue</v>
      </c>
      <c r="E10" s="97" t="str">
        <f>'Team Master Sheet'!$H$12</f>
        <v>Gerald Marfield</v>
      </c>
      <c r="F10" s="178">
        <v>0</v>
      </c>
      <c r="G10" s="179">
        <v>88</v>
      </c>
      <c r="H10" s="49">
        <v>25</v>
      </c>
      <c r="I10" s="180">
        <v>0</v>
      </c>
      <c r="J10" s="101">
        <v>0</v>
      </c>
      <c r="K10" s="140" t="s">
        <v>342</v>
      </c>
      <c r="L10" s="101">
        <v>75</v>
      </c>
      <c r="M10" s="101">
        <v>7</v>
      </c>
      <c r="N10" s="172">
        <v>2</v>
      </c>
      <c r="O10" s="173">
        <f t="shared" si="0"/>
        <v>122</v>
      </c>
      <c r="P10" s="264">
        <v>0</v>
      </c>
      <c r="Q10" s="174">
        <f t="shared" si="1"/>
        <v>122</v>
      </c>
      <c r="R10" s="142">
        <f t="shared" si="2"/>
        <v>5</v>
      </c>
    </row>
    <row r="11" spans="1:19" ht="18" customHeight="1" thickBot="1" x14ac:dyDescent="0.25">
      <c r="A11" s="215">
        <v>4</v>
      </c>
      <c r="B11" s="103">
        <v>8</v>
      </c>
      <c r="C11" s="95" t="str">
        <f>'Team Master Sheet'!$K$6</f>
        <v>Solvay Chemicals Inc.</v>
      </c>
      <c r="D11" s="96" t="str">
        <f>'Team Master Sheet'!$K$7</f>
        <v>Solvay Silver</v>
      </c>
      <c r="E11" s="97" t="str">
        <f>'Team Master Sheet'!$K$12</f>
        <v>Joe Thompson</v>
      </c>
      <c r="F11" s="178">
        <v>0</v>
      </c>
      <c r="G11" s="179">
        <v>108</v>
      </c>
      <c r="H11" s="49">
        <v>25</v>
      </c>
      <c r="I11" s="180">
        <v>0</v>
      </c>
      <c r="J11" s="101">
        <v>0</v>
      </c>
      <c r="K11" s="140" t="s">
        <v>342</v>
      </c>
      <c r="L11" s="101">
        <v>75</v>
      </c>
      <c r="M11" s="101">
        <v>5</v>
      </c>
      <c r="N11" s="172">
        <v>2</v>
      </c>
      <c r="O11" s="173">
        <f t="shared" si="0"/>
        <v>140</v>
      </c>
      <c r="P11" s="264">
        <v>8</v>
      </c>
      <c r="Q11" s="174">
        <f t="shared" si="1"/>
        <v>132</v>
      </c>
      <c r="R11" s="142">
        <f t="shared" si="2"/>
        <v>7</v>
      </c>
    </row>
    <row r="12" spans="1:19" ht="18" customHeight="1" thickBot="1" x14ac:dyDescent="0.25">
      <c r="A12" s="215">
        <v>5</v>
      </c>
      <c r="B12" s="103">
        <v>13</v>
      </c>
      <c r="C12" s="95" t="str">
        <f>'Team Master Sheet'!$B$33</f>
        <v>Martin Marietta</v>
      </c>
      <c r="D12" s="96" t="str">
        <f>'Team Master Sheet'!$B$34</f>
        <v>Martin Marietta Blue</v>
      </c>
      <c r="E12" s="97" t="str">
        <f>'Team Master Sheet'!$B$39</f>
        <v>Cory Nixon</v>
      </c>
      <c r="F12" s="178">
        <v>0</v>
      </c>
      <c r="G12" s="179">
        <v>338</v>
      </c>
      <c r="H12" s="49">
        <v>25</v>
      </c>
      <c r="I12" s="180">
        <v>5</v>
      </c>
      <c r="J12" s="101">
        <v>0</v>
      </c>
      <c r="K12" s="140" t="s">
        <v>379</v>
      </c>
      <c r="L12" s="101">
        <v>75</v>
      </c>
      <c r="M12" s="101">
        <v>39</v>
      </c>
      <c r="N12" s="172">
        <v>2</v>
      </c>
      <c r="O12" s="173">
        <f t="shared" si="0"/>
        <v>409</v>
      </c>
      <c r="P12" s="264">
        <v>0</v>
      </c>
      <c r="Q12" s="174">
        <f t="shared" si="1"/>
        <v>409</v>
      </c>
      <c r="R12" s="142">
        <f t="shared" si="2"/>
        <v>13</v>
      </c>
    </row>
    <row r="13" spans="1:19" ht="18" customHeight="1" thickBot="1" x14ac:dyDescent="0.25">
      <c r="A13" s="215">
        <v>6</v>
      </c>
      <c r="B13" s="103">
        <v>15</v>
      </c>
      <c r="C13" s="95" t="str">
        <f>'Team Master Sheet'!$E$33</f>
        <v>Morton Salt</v>
      </c>
      <c r="D13" s="96" t="str">
        <f>'Team Master Sheet'!$E$34</f>
        <v>Team Texas</v>
      </c>
      <c r="E13" s="97" t="str">
        <f>'Team Master Sheet'!$E$39</f>
        <v>Blake Teague</v>
      </c>
      <c r="F13" s="178">
        <v>0</v>
      </c>
      <c r="G13" s="179">
        <v>250</v>
      </c>
      <c r="H13" s="49">
        <v>0</v>
      </c>
      <c r="I13" s="180">
        <v>0</v>
      </c>
      <c r="J13" s="101">
        <v>0</v>
      </c>
      <c r="K13" s="140" t="s">
        <v>380</v>
      </c>
      <c r="L13" s="101">
        <v>74</v>
      </c>
      <c r="M13" s="101">
        <v>2</v>
      </c>
      <c r="N13" s="241">
        <v>1.5</v>
      </c>
      <c r="O13" s="173">
        <f t="shared" si="0"/>
        <v>253.5</v>
      </c>
      <c r="P13" s="264">
        <v>0</v>
      </c>
      <c r="Q13" s="174">
        <f t="shared" si="1"/>
        <v>253.5</v>
      </c>
      <c r="R13" s="142">
        <f t="shared" si="2"/>
        <v>10</v>
      </c>
    </row>
    <row r="14" spans="1:19" ht="18" customHeight="1" thickBot="1" x14ac:dyDescent="0.25">
      <c r="A14" s="215">
        <v>7</v>
      </c>
      <c r="B14" s="103">
        <v>11</v>
      </c>
      <c r="C14" s="118" t="str">
        <f>'Team Master Sheet'!$H$33</f>
        <v>Georgia Pacific</v>
      </c>
      <c r="D14" s="96" t="str">
        <f>'Team Master Sheet'!$H$34</f>
        <v>Georgia Pacific Mine Rescue</v>
      </c>
      <c r="E14" s="97" t="str">
        <f>'Team Master Sheet'!$H$39</f>
        <v>Donovan Bradley</v>
      </c>
      <c r="F14" s="178">
        <v>0</v>
      </c>
      <c r="G14" s="179">
        <v>210</v>
      </c>
      <c r="H14" s="49">
        <v>0</v>
      </c>
      <c r="I14" s="180">
        <v>0</v>
      </c>
      <c r="J14" s="101">
        <v>0</v>
      </c>
      <c r="K14" s="140" t="s">
        <v>376</v>
      </c>
      <c r="L14" s="101">
        <v>66</v>
      </c>
      <c r="M14" s="101">
        <v>16</v>
      </c>
      <c r="N14" s="172">
        <v>0</v>
      </c>
      <c r="O14" s="173">
        <f t="shared" si="0"/>
        <v>226</v>
      </c>
      <c r="P14" s="264">
        <v>0</v>
      </c>
      <c r="Q14" s="174">
        <f t="shared" si="1"/>
        <v>226</v>
      </c>
      <c r="R14" s="142">
        <f t="shared" si="2"/>
        <v>9</v>
      </c>
    </row>
    <row r="15" spans="1:19" ht="18" customHeight="1" thickBot="1" x14ac:dyDescent="0.25">
      <c r="A15" s="215">
        <v>8</v>
      </c>
      <c r="B15" s="120">
        <v>9</v>
      </c>
      <c r="C15" s="100" t="str">
        <f>'Team Master Sheet'!$K$33</f>
        <v>Central Plains Cement</v>
      </c>
      <c r="D15" s="154" t="str">
        <f>'Team Master Sheet'!$K$34</f>
        <v xml:space="preserve">Central Plains Cement / Talon </v>
      </c>
      <c r="E15" s="154" t="str">
        <f>'Team Master Sheet'!$K$39</f>
        <v>Steven Rouse</v>
      </c>
      <c r="F15" s="178">
        <v>0</v>
      </c>
      <c r="G15" s="179">
        <v>67</v>
      </c>
      <c r="H15" s="49">
        <v>4</v>
      </c>
      <c r="I15" s="180">
        <v>8</v>
      </c>
      <c r="J15" s="101">
        <v>1000</v>
      </c>
      <c r="K15" s="140" t="s">
        <v>375</v>
      </c>
      <c r="L15" s="101">
        <v>73</v>
      </c>
      <c r="M15" s="101">
        <v>8</v>
      </c>
      <c r="N15" s="172">
        <v>1</v>
      </c>
      <c r="O15" s="173">
        <f t="shared" si="0"/>
        <v>1088</v>
      </c>
      <c r="P15" s="264">
        <v>12</v>
      </c>
      <c r="Q15" s="174">
        <f t="shared" si="1"/>
        <v>1076</v>
      </c>
      <c r="R15" s="142">
        <f t="shared" si="2"/>
        <v>15</v>
      </c>
      <c r="S15" s="16" t="s">
        <v>371</v>
      </c>
    </row>
    <row r="16" spans="1:19" ht="18" customHeight="1" thickBot="1" x14ac:dyDescent="0.25">
      <c r="A16" s="215">
        <v>9</v>
      </c>
      <c r="B16" s="103">
        <v>7</v>
      </c>
      <c r="C16" s="154" t="str">
        <f>'Team Master Sheet'!$B$60</f>
        <v>Carmeuse Lime and Stone</v>
      </c>
      <c r="D16" s="154" t="str">
        <f>'Team Master Sheet'!$B$61</f>
        <v>Rangers</v>
      </c>
      <c r="E16" s="154" t="str">
        <f>'Team Master Sheet'!$B$66</f>
        <v>Gene Buck</v>
      </c>
      <c r="F16" s="178">
        <v>0</v>
      </c>
      <c r="G16" s="179">
        <v>85</v>
      </c>
      <c r="H16" s="49">
        <v>0</v>
      </c>
      <c r="I16" s="180">
        <v>40</v>
      </c>
      <c r="J16" s="101">
        <v>0</v>
      </c>
      <c r="K16" s="140" t="s">
        <v>374</v>
      </c>
      <c r="L16" s="101">
        <v>67</v>
      </c>
      <c r="M16" s="101">
        <v>9</v>
      </c>
      <c r="N16" s="172">
        <v>0</v>
      </c>
      <c r="O16" s="173">
        <f t="shared" si="0"/>
        <v>134</v>
      </c>
      <c r="P16" s="264">
        <v>6</v>
      </c>
      <c r="Q16" s="174">
        <f t="shared" si="1"/>
        <v>128</v>
      </c>
      <c r="R16" s="142">
        <f t="shared" si="2"/>
        <v>6</v>
      </c>
    </row>
    <row r="17" spans="1:18" ht="18" customHeight="1" thickBot="1" x14ac:dyDescent="0.25">
      <c r="A17" s="215">
        <v>10</v>
      </c>
      <c r="B17" s="103">
        <v>5</v>
      </c>
      <c r="C17" s="154" t="str">
        <f>'Team Master Sheet'!$E$60</f>
        <v>Colorado Front Range Mine Rescue</v>
      </c>
      <c r="D17" s="154" t="str">
        <f>'Team Master Sheet'!$E$61</f>
        <v>Front Range Mine Rescue</v>
      </c>
      <c r="E17" s="154" t="str">
        <f>'Team Master Sheet'!$E$66</f>
        <v>Jean-Paul Brewer</v>
      </c>
      <c r="F17" s="178">
        <v>0</v>
      </c>
      <c r="G17" s="179">
        <v>305</v>
      </c>
      <c r="H17" s="49">
        <v>25</v>
      </c>
      <c r="I17" s="180">
        <v>0</v>
      </c>
      <c r="J17" s="101">
        <v>0</v>
      </c>
      <c r="K17" s="140" t="s">
        <v>342</v>
      </c>
      <c r="L17" s="101">
        <v>75</v>
      </c>
      <c r="M17" s="101">
        <v>11</v>
      </c>
      <c r="N17" s="172">
        <v>2</v>
      </c>
      <c r="O17" s="173">
        <f t="shared" si="0"/>
        <v>343</v>
      </c>
      <c r="P17" s="264">
        <v>32</v>
      </c>
      <c r="Q17" s="174">
        <f t="shared" si="1"/>
        <v>311</v>
      </c>
      <c r="R17" s="142">
        <f t="shared" si="2"/>
        <v>11</v>
      </c>
    </row>
    <row r="18" spans="1:18" ht="18" customHeight="1" thickBot="1" x14ac:dyDescent="0.25">
      <c r="A18" s="215">
        <v>11</v>
      </c>
      <c r="B18" s="103">
        <v>4</v>
      </c>
      <c r="C18" s="154" t="str">
        <f>'Team Master Sheet'!$H$60</f>
        <v>Carmeuse Lime</v>
      </c>
      <c r="D18" s="154" t="str">
        <f>'Team Master Sheet'!$H$61</f>
        <v>Raiders</v>
      </c>
      <c r="E18" s="154" t="str">
        <f>'Team Master Sheet'!$H$66</f>
        <v>Jason Howard</v>
      </c>
      <c r="F18" s="178">
        <v>0</v>
      </c>
      <c r="G18" s="179">
        <v>125</v>
      </c>
      <c r="H18" s="49">
        <v>0</v>
      </c>
      <c r="I18" s="180">
        <v>0</v>
      </c>
      <c r="J18" s="101">
        <v>0</v>
      </c>
      <c r="K18" s="140" t="s">
        <v>372</v>
      </c>
      <c r="L18" s="101">
        <v>69</v>
      </c>
      <c r="M18" s="101">
        <v>10</v>
      </c>
      <c r="N18" s="172">
        <v>0</v>
      </c>
      <c r="O18" s="173">
        <f t="shared" si="0"/>
        <v>135</v>
      </c>
      <c r="P18" s="264">
        <v>52</v>
      </c>
      <c r="Q18" s="174">
        <f t="shared" si="1"/>
        <v>83</v>
      </c>
      <c r="R18" s="142">
        <f t="shared" si="2"/>
        <v>3</v>
      </c>
    </row>
    <row r="19" spans="1:18" ht="18" customHeight="1" thickBot="1" x14ac:dyDescent="0.25">
      <c r="A19" s="215">
        <v>12</v>
      </c>
      <c r="B19" s="103">
        <v>1</v>
      </c>
      <c r="C19" s="154" t="str">
        <f>'Team Master Sheet'!$K$60</f>
        <v>Colorado School of Mines</v>
      </c>
      <c r="D19" s="154" t="str">
        <f>'Team Master Sheet'!$K$61</f>
        <v>Blue Team - CSM</v>
      </c>
      <c r="E19" s="154" t="str">
        <f>'Team Master Sheet'!$K$66</f>
        <v>Jared Mullins</v>
      </c>
      <c r="F19" s="178">
        <v>0</v>
      </c>
      <c r="G19" s="179">
        <v>219</v>
      </c>
      <c r="H19" s="49">
        <v>25</v>
      </c>
      <c r="I19" s="180">
        <v>63</v>
      </c>
      <c r="J19" s="101">
        <v>0</v>
      </c>
      <c r="K19" s="140" t="s">
        <v>342</v>
      </c>
      <c r="L19" s="101">
        <v>75</v>
      </c>
      <c r="M19" s="101">
        <v>20</v>
      </c>
      <c r="N19" s="172">
        <v>2</v>
      </c>
      <c r="O19" s="173">
        <f t="shared" si="0"/>
        <v>329</v>
      </c>
      <c r="P19" s="264">
        <v>4</v>
      </c>
      <c r="Q19" s="174">
        <f t="shared" si="1"/>
        <v>325</v>
      </c>
      <c r="R19" s="142">
        <f t="shared" si="2"/>
        <v>12</v>
      </c>
    </row>
    <row r="20" spans="1:18" ht="18" customHeight="1" thickBot="1" x14ac:dyDescent="0.25">
      <c r="A20" s="215">
        <v>13</v>
      </c>
      <c r="B20" s="103">
        <v>10</v>
      </c>
      <c r="C20" s="154" t="str">
        <f>'Team Master Sheet'!$B$87</f>
        <v>Tata Chemicals</v>
      </c>
      <c r="D20" s="154" t="str">
        <f>'Team Master Sheet'!$B$88</f>
        <v>Tata Black</v>
      </c>
      <c r="E20" s="154" t="str">
        <f>'Team Master Sheet'!$B$93</f>
        <v>Curt Cooley</v>
      </c>
      <c r="F20" s="178">
        <v>0</v>
      </c>
      <c r="G20" s="179">
        <v>79</v>
      </c>
      <c r="H20" s="49">
        <v>0</v>
      </c>
      <c r="I20" s="180">
        <v>15</v>
      </c>
      <c r="J20" s="101">
        <v>0</v>
      </c>
      <c r="K20" s="140" t="s">
        <v>378</v>
      </c>
      <c r="L20" s="101">
        <v>74</v>
      </c>
      <c r="M20" s="101">
        <v>16</v>
      </c>
      <c r="N20" s="172">
        <v>1.5</v>
      </c>
      <c r="O20" s="173">
        <f t="shared" si="0"/>
        <v>111.5</v>
      </c>
      <c r="P20" s="264">
        <v>15</v>
      </c>
      <c r="Q20" s="174">
        <f t="shared" si="1"/>
        <v>96.5</v>
      </c>
      <c r="R20" s="142">
        <f t="shared" si="2"/>
        <v>4</v>
      </c>
    </row>
    <row r="21" spans="1:18" s="109" customFormat="1" ht="18" customHeight="1" thickBot="1" x14ac:dyDescent="0.25">
      <c r="A21" s="215">
        <v>14</v>
      </c>
      <c r="B21" s="103">
        <v>6</v>
      </c>
      <c r="C21" s="154" t="str">
        <f>'Team Master Sheet'!$E$87</f>
        <v>Nyrstar</v>
      </c>
      <c r="D21" s="154" t="str">
        <f>'Team Master Sheet'!$E$88</f>
        <v>Nyrstar Grey</v>
      </c>
      <c r="E21" s="154" t="str">
        <f>'Team Master Sheet'!$E$93</f>
        <v>Wayne Vineyard</v>
      </c>
      <c r="F21" s="178">
        <v>0</v>
      </c>
      <c r="G21" s="179">
        <v>30</v>
      </c>
      <c r="H21" s="49">
        <v>0</v>
      </c>
      <c r="I21" s="180">
        <v>0</v>
      </c>
      <c r="J21" s="101">
        <v>0</v>
      </c>
      <c r="K21" s="140" t="s">
        <v>373</v>
      </c>
      <c r="L21" s="101">
        <v>58</v>
      </c>
      <c r="M21" s="101">
        <v>0</v>
      </c>
      <c r="N21" s="172">
        <v>0</v>
      </c>
      <c r="O21" s="173">
        <f t="shared" si="0"/>
        <v>30</v>
      </c>
      <c r="P21" s="264">
        <v>0</v>
      </c>
      <c r="Q21" s="174">
        <f t="shared" si="1"/>
        <v>30</v>
      </c>
      <c r="R21" s="142">
        <f t="shared" si="2"/>
        <v>1</v>
      </c>
    </row>
    <row r="22" spans="1:18" ht="18" customHeight="1" thickBot="1" x14ac:dyDescent="0.25">
      <c r="A22" s="215">
        <v>15</v>
      </c>
      <c r="B22" s="103">
        <v>14</v>
      </c>
      <c r="C22" s="154" t="str">
        <f>'Team Master Sheet'!$H$87</f>
        <v>NWP Waste Isloation Pilot Plant</v>
      </c>
      <c r="D22" s="154" t="str">
        <f>'Team Master Sheet'!$H$88</f>
        <v>WIPP Blue</v>
      </c>
      <c r="E22" s="154" t="str">
        <f>'Team Master Sheet'!$H$93</f>
        <v>Nico Dominguez</v>
      </c>
      <c r="F22" s="178">
        <v>0</v>
      </c>
      <c r="G22" s="179">
        <v>154</v>
      </c>
      <c r="H22" s="49">
        <v>0</v>
      </c>
      <c r="I22" s="180">
        <v>0</v>
      </c>
      <c r="J22" s="101">
        <v>0</v>
      </c>
      <c r="K22" s="140" t="s">
        <v>381</v>
      </c>
      <c r="L22" s="101">
        <v>70</v>
      </c>
      <c r="M22" s="101">
        <v>3</v>
      </c>
      <c r="N22" s="172">
        <v>0</v>
      </c>
      <c r="O22" s="173">
        <f t="shared" si="0"/>
        <v>157</v>
      </c>
      <c r="P22" s="264">
        <v>0</v>
      </c>
      <c r="Q22" s="174">
        <f t="shared" si="1"/>
        <v>157</v>
      </c>
      <c r="R22" s="142">
        <f t="shared" si="2"/>
        <v>8</v>
      </c>
    </row>
    <row r="23" spans="1:18" ht="18" customHeight="1" thickBot="1" x14ac:dyDescent="0.25">
      <c r="A23" s="215">
        <v>16</v>
      </c>
      <c r="B23" s="103"/>
      <c r="C23" s="154" t="str">
        <f>'Team Master Sheet'!$K$87</f>
        <v>Newmont Gold Corp.</v>
      </c>
      <c r="D23" s="154" t="str">
        <f>'Team Master Sheet'!$K$88</f>
        <v>CC&amp;V Team Red</v>
      </c>
      <c r="E23" s="154">
        <f>'Team Master Sheet'!$K$93</f>
        <v>0</v>
      </c>
      <c r="F23" s="178"/>
      <c r="G23" s="179"/>
      <c r="H23" s="49"/>
      <c r="I23" s="180"/>
      <c r="J23" s="273">
        <v>2000</v>
      </c>
      <c r="K23" s="140"/>
      <c r="L23" s="101"/>
      <c r="M23" s="101"/>
      <c r="N23" s="172"/>
      <c r="O23" s="173">
        <f t="shared" si="0"/>
        <v>2000</v>
      </c>
      <c r="P23" s="172">
        <v>0</v>
      </c>
      <c r="Q23" s="174">
        <f t="shared" si="1"/>
        <v>2000</v>
      </c>
      <c r="R23" s="142">
        <f t="shared" si="2"/>
        <v>16</v>
      </c>
    </row>
    <row r="24" spans="1:18" ht="18" customHeight="1" thickBot="1" x14ac:dyDescent="0.25">
      <c r="A24" s="215">
        <v>17</v>
      </c>
      <c r="B24" s="103"/>
      <c r="C24" s="154" t="str">
        <f>'Team Master Sheet'!$B$114</f>
        <v>Newmont Gold Corp.</v>
      </c>
      <c r="D24" s="154" t="str">
        <f>'Team Master Sheet'!$B$115</f>
        <v>CC&amp;V Team Black</v>
      </c>
      <c r="E24" s="154">
        <f>'Team Master Sheet'!$B$120</f>
        <v>0</v>
      </c>
      <c r="F24" s="178"/>
      <c r="G24" s="179"/>
      <c r="H24" s="49"/>
      <c r="I24" s="180"/>
      <c r="J24" s="273">
        <v>2000</v>
      </c>
      <c r="K24" s="140"/>
      <c r="L24" s="101"/>
      <c r="M24" s="101"/>
      <c r="N24" s="172"/>
      <c r="O24" s="173">
        <f t="shared" si="0"/>
        <v>2000</v>
      </c>
      <c r="P24" s="172">
        <v>0</v>
      </c>
      <c r="Q24" s="174">
        <f t="shared" si="1"/>
        <v>2000</v>
      </c>
      <c r="R24" s="142">
        <f t="shared" si="2"/>
        <v>16</v>
      </c>
    </row>
    <row r="25" spans="1:18" ht="18" customHeight="1" thickBot="1" x14ac:dyDescent="0.25">
      <c r="A25" s="215">
        <v>18</v>
      </c>
      <c r="B25" s="103"/>
      <c r="C25" s="154" t="str">
        <f>'Team Master Sheet'!$E$114</f>
        <v>Climax Molybdenum</v>
      </c>
      <c r="D25" s="154" t="str">
        <f>'Team Master Sheet'!$E$115</f>
        <v>Climax Mine Rescue</v>
      </c>
      <c r="E25" s="154">
        <f>'Team Master Sheet'!$E$120</f>
        <v>0</v>
      </c>
      <c r="F25" s="178"/>
      <c r="G25" s="179"/>
      <c r="H25" s="49"/>
      <c r="I25" s="180"/>
      <c r="J25" s="273">
        <v>2000</v>
      </c>
      <c r="K25" s="140"/>
      <c r="L25" s="101"/>
      <c r="M25" s="101"/>
      <c r="N25" s="172"/>
      <c r="O25" s="173">
        <f t="shared" si="0"/>
        <v>2000</v>
      </c>
      <c r="P25" s="172">
        <v>0</v>
      </c>
      <c r="Q25" s="174">
        <f t="shared" si="1"/>
        <v>2000</v>
      </c>
      <c r="R25" s="142">
        <f t="shared" si="2"/>
        <v>16</v>
      </c>
    </row>
    <row r="26" spans="1:18" ht="18" customHeight="1" thickBot="1" x14ac:dyDescent="0.25">
      <c r="A26" s="215">
        <v>19</v>
      </c>
      <c r="B26" s="103"/>
      <c r="C26" s="154" t="str">
        <f>'Team Master Sheet'!$H$114</f>
        <v>Mine 19</v>
      </c>
      <c r="D26" s="154" t="str">
        <f>'Team Master Sheet'!$H$115</f>
        <v>Team 19</v>
      </c>
      <c r="E26" s="154" t="str">
        <f>'Team Master Sheet'!$H$120</f>
        <v>John Q. Miner 110</v>
      </c>
      <c r="F26" s="178"/>
      <c r="G26" s="179"/>
      <c r="H26" s="49"/>
      <c r="I26" s="180"/>
      <c r="J26" s="273">
        <v>2000</v>
      </c>
      <c r="K26" s="140"/>
      <c r="L26" s="101"/>
      <c r="M26" s="101"/>
      <c r="N26" s="172"/>
      <c r="O26" s="173">
        <f t="shared" si="0"/>
        <v>2000</v>
      </c>
      <c r="P26" s="172">
        <v>0</v>
      </c>
      <c r="Q26" s="174">
        <f t="shared" si="1"/>
        <v>2000</v>
      </c>
      <c r="R26" s="142">
        <f t="shared" si="2"/>
        <v>16</v>
      </c>
    </row>
    <row r="27" spans="1:18" ht="18" customHeight="1" thickBot="1" x14ac:dyDescent="0.25">
      <c r="A27" s="215">
        <v>20</v>
      </c>
      <c r="B27" s="103"/>
      <c r="C27" s="154" t="str">
        <f>'Team Master Sheet'!$K$114</f>
        <v>Mine 20</v>
      </c>
      <c r="D27" s="154" t="str">
        <f>'Team Master Sheet'!$K$115</f>
        <v>Team 20</v>
      </c>
      <c r="E27" s="154" t="str">
        <f>'Team Master Sheet'!$K$120</f>
        <v>John Q. Miner 116</v>
      </c>
      <c r="F27" s="178"/>
      <c r="G27" s="179"/>
      <c r="H27" s="49"/>
      <c r="I27" s="180"/>
      <c r="J27" s="273">
        <v>2000</v>
      </c>
      <c r="K27" s="140"/>
      <c r="L27" s="101"/>
      <c r="M27" s="101"/>
      <c r="N27" s="172"/>
      <c r="O27" s="173">
        <f t="shared" si="0"/>
        <v>2000</v>
      </c>
      <c r="P27" s="172">
        <v>0</v>
      </c>
      <c r="Q27" s="174">
        <f t="shared" si="1"/>
        <v>2000</v>
      </c>
      <c r="R27" s="142">
        <f t="shared" si="2"/>
        <v>16</v>
      </c>
    </row>
    <row r="28" spans="1:18" ht="18" customHeight="1" x14ac:dyDescent="0.2">
      <c r="B28"/>
      <c r="C28" s="119"/>
      <c r="E28" s="119"/>
      <c r="K28" s="102" t="s">
        <v>114</v>
      </c>
      <c r="L28" s="247">
        <f>AVERAGE(L8:L27)</f>
        <v>70.86666666666666</v>
      </c>
    </row>
    <row r="29" spans="1:18" ht="18" customHeight="1" x14ac:dyDescent="0.2">
      <c r="B29"/>
      <c r="C29" s="119"/>
      <c r="E29" s="119"/>
      <c r="K29" s="189" t="s">
        <v>328</v>
      </c>
      <c r="L29" s="194">
        <f>ROUNDUP(L28,0)</f>
        <v>71</v>
      </c>
    </row>
    <row r="30" spans="1:18" x14ac:dyDescent="0.2">
      <c r="B30"/>
      <c r="C30" s="119"/>
      <c r="E30" s="119"/>
      <c r="J30" s="239" t="s">
        <v>337</v>
      </c>
      <c r="K30" s="16" t="s">
        <v>336</v>
      </c>
      <c r="L30" s="193"/>
    </row>
    <row r="31" spans="1:18" x14ac:dyDescent="0.2">
      <c r="B31"/>
      <c r="C31" s="119"/>
      <c r="E31" s="119"/>
      <c r="K31" s="16" t="s">
        <v>326</v>
      </c>
      <c r="L31" s="193"/>
    </row>
    <row r="32" spans="1:18" x14ac:dyDescent="0.2">
      <c r="K32" s="16" t="s">
        <v>327</v>
      </c>
    </row>
    <row r="33" spans="3:15" ht="13.5" thickBot="1" x14ac:dyDescent="0.25">
      <c r="K33" s="145" t="s">
        <v>330</v>
      </c>
      <c r="L33" s="192"/>
      <c r="M33" s="192"/>
      <c r="N33" s="192"/>
      <c r="O33" s="192"/>
    </row>
    <row r="34" spans="3:15" ht="18.75" thickBot="1" x14ac:dyDescent="0.3">
      <c r="C34" s="457" t="s">
        <v>66</v>
      </c>
      <c r="D34" s="458"/>
      <c r="E34" s="458"/>
      <c r="F34" s="458"/>
      <c r="G34" s="459"/>
      <c r="J34" s="191"/>
      <c r="K34" s="195"/>
      <c r="L34" s="195"/>
      <c r="M34" s="195"/>
      <c r="N34" s="195"/>
      <c r="O34" s="195"/>
    </row>
    <row r="36" spans="3:15" ht="15" x14ac:dyDescent="0.2">
      <c r="C36" s="236" t="s">
        <v>338</v>
      </c>
    </row>
  </sheetData>
  <mergeCells count="15">
    <mergeCell ref="C34:G34"/>
    <mergeCell ref="A5:R5"/>
    <mergeCell ref="A6:A7"/>
    <mergeCell ref="B6:B7"/>
    <mergeCell ref="F6:G6"/>
    <mergeCell ref="H6:I6"/>
    <mergeCell ref="J6:J7"/>
    <mergeCell ref="K6:K7"/>
    <mergeCell ref="L6:L7"/>
    <mergeCell ref="M6:M7"/>
    <mergeCell ref="N6:N7"/>
    <mergeCell ref="O6:O7"/>
    <mergeCell ref="P6:P7"/>
    <mergeCell ref="Q6:Q7"/>
    <mergeCell ref="R6:R7"/>
  </mergeCells>
  <printOptions horizontalCentered="1"/>
  <pageMargins left="0.33" right="0.33" top="0.75" bottom="0.75" header="0.3" footer="0.3"/>
  <pageSetup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Q32"/>
  <sheetViews>
    <sheetView zoomScale="90" zoomScaleNormal="90" workbookViewId="0"/>
  </sheetViews>
  <sheetFormatPr defaultRowHeight="12.75" x14ac:dyDescent="0.2"/>
  <cols>
    <col min="1" max="1" width="5.85546875" customWidth="1"/>
    <col min="2" max="2" width="8" customWidth="1"/>
    <col min="3" max="3" width="31.7109375" customWidth="1"/>
    <col min="4" max="4" width="29.28515625" customWidth="1"/>
    <col min="5" max="5" width="9.42578125" customWidth="1"/>
    <col min="6" max="6" width="7.7109375" customWidth="1"/>
    <col min="7" max="9" width="11" customWidth="1"/>
    <col min="10" max="10" width="9.7109375" customWidth="1"/>
    <col min="11" max="11" width="10.7109375" customWidth="1"/>
    <col min="12" max="12" width="11" customWidth="1"/>
    <col min="14" max="14" width="10.5703125" customWidth="1"/>
  </cols>
  <sheetData>
    <row r="2" spans="1:14" x14ac:dyDescent="0.2">
      <c r="B2" s="16" t="s">
        <v>331</v>
      </c>
    </row>
    <row r="3" spans="1:14" x14ac:dyDescent="0.2">
      <c r="B3" s="235" t="s">
        <v>332</v>
      </c>
      <c r="N3" s="1"/>
    </row>
    <row r="4" spans="1:14" x14ac:dyDescent="0.2">
      <c r="B4" s="238" t="s">
        <v>333</v>
      </c>
    </row>
    <row r="5" spans="1:14" ht="13.5" thickBot="1" x14ac:dyDescent="0.25"/>
    <row r="6" spans="1:14" ht="24" thickBot="1" x14ac:dyDescent="0.4">
      <c r="B6" s="359" t="s">
        <v>46</v>
      </c>
      <c r="C6" s="360"/>
      <c r="D6" s="360"/>
      <c r="E6" s="360"/>
      <c r="F6" s="360"/>
      <c r="G6" s="360"/>
      <c r="H6" s="360"/>
      <c r="I6" s="360"/>
      <c r="J6" s="360"/>
      <c r="K6" s="360"/>
      <c r="L6" s="361"/>
      <c r="M6" s="160"/>
    </row>
    <row r="7" spans="1:14" s="162" customFormat="1" ht="18.75" thickBot="1" x14ac:dyDescent="0.3">
      <c r="B7" s="163"/>
      <c r="C7" s="164"/>
      <c r="D7" s="164"/>
      <c r="E7" s="205" t="s">
        <v>137</v>
      </c>
      <c r="F7" s="206"/>
      <c r="G7" s="206"/>
      <c r="H7" s="206"/>
      <c r="I7" s="206"/>
      <c r="J7" s="207" t="s">
        <v>147</v>
      </c>
      <c r="K7" s="206"/>
      <c r="L7" s="207" t="s">
        <v>146</v>
      </c>
      <c r="N7" s="491" t="s">
        <v>409</v>
      </c>
    </row>
    <row r="8" spans="1:14" ht="20.25" customHeight="1" x14ac:dyDescent="0.2">
      <c r="A8" s="91"/>
      <c r="B8" s="381" t="s">
        <v>28</v>
      </c>
      <c r="C8" s="508" t="s">
        <v>1</v>
      </c>
      <c r="D8" s="506" t="s">
        <v>2</v>
      </c>
      <c r="E8" s="494" t="s">
        <v>116</v>
      </c>
      <c r="F8" s="498" t="s">
        <v>26</v>
      </c>
      <c r="G8" s="496" t="s">
        <v>130</v>
      </c>
      <c r="H8" s="500" t="s">
        <v>129</v>
      </c>
      <c r="I8" s="502" t="s">
        <v>132</v>
      </c>
      <c r="J8" s="504" t="s">
        <v>136</v>
      </c>
      <c r="K8" s="498" t="s">
        <v>21</v>
      </c>
      <c r="L8" s="492" t="s">
        <v>138</v>
      </c>
      <c r="N8" s="491"/>
    </row>
    <row r="9" spans="1:14" ht="19.5" customHeight="1" thickBot="1" x14ac:dyDescent="0.25">
      <c r="B9" s="382"/>
      <c r="C9" s="509"/>
      <c r="D9" s="507"/>
      <c r="E9" s="495"/>
      <c r="F9" s="499"/>
      <c r="G9" s="497"/>
      <c r="H9" s="501"/>
      <c r="I9" s="503"/>
      <c r="J9" s="505"/>
      <c r="K9" s="499"/>
      <c r="L9" s="493"/>
      <c r="N9" s="491"/>
    </row>
    <row r="10" spans="1:14" ht="18" customHeight="1" x14ac:dyDescent="0.25">
      <c r="B10" s="151">
        <v>1</v>
      </c>
      <c r="C10" s="123" t="str">
        <f>'Team Master Sheet'!$B$6</f>
        <v>Climax Molybdenum Henderson</v>
      </c>
      <c r="D10" s="124" t="str">
        <f>'Team Master Sheet'!$B$7</f>
        <v>Henderson Blue</v>
      </c>
      <c r="E10" s="131">
        <f>'Technician Team Sheet'!K9</f>
        <v>32</v>
      </c>
      <c r="F10" s="132">
        <f>'First Aid Sheet'!J8</f>
        <v>59</v>
      </c>
      <c r="G10" s="184">
        <f>'Field Problem Sheet Day 1'!Q9</f>
        <v>70</v>
      </c>
      <c r="H10" s="185">
        <f>'Field Problem Sheet Day 2'!Q8</f>
        <v>59</v>
      </c>
      <c r="I10" s="185">
        <f>SUM(G10:H10)</f>
        <v>129</v>
      </c>
      <c r="J10" s="292">
        <f t="shared" ref="J10:J29" si="0">RANK(I10,I$10:I$29,1)</f>
        <v>3</v>
      </c>
      <c r="K10" s="182">
        <f>SUM(E10:H10)</f>
        <v>220</v>
      </c>
      <c r="L10" s="298">
        <f t="shared" ref="L10:L29" si="1">RANK(K10,K$10:K$29,1)</f>
        <v>2</v>
      </c>
      <c r="N10" s="248" t="s">
        <v>418</v>
      </c>
    </row>
    <row r="11" spans="1:14" ht="18" customHeight="1" x14ac:dyDescent="0.25">
      <c r="B11" s="152">
        <v>2</v>
      </c>
      <c r="C11" s="95" t="str">
        <f>'Team Master Sheet'!$E$6</f>
        <v>Climax Molybdenum Henderson</v>
      </c>
      <c r="D11" s="127" t="str">
        <f>'Team Master Sheet'!$E$7</f>
        <v>Henderson Red</v>
      </c>
      <c r="E11" s="131">
        <f>'Technician Team Sheet'!K10</f>
        <v>26</v>
      </c>
      <c r="F11" s="132">
        <f>'First Aid Sheet'!J9</f>
        <v>50</v>
      </c>
      <c r="G11" s="184">
        <f>'Field Problem Sheet Day 1'!Q10</f>
        <v>263</v>
      </c>
      <c r="H11" s="185">
        <f>'Field Problem Sheet Day 2'!Q9</f>
        <v>410</v>
      </c>
      <c r="I11" s="185">
        <f t="shared" ref="I11:I29" si="2">SUM(G11:H11)</f>
        <v>673</v>
      </c>
      <c r="J11" s="290">
        <f t="shared" si="0"/>
        <v>13</v>
      </c>
      <c r="K11" s="182">
        <f t="shared" ref="K11:K29" si="3">SUM(E11:H11)</f>
        <v>749</v>
      </c>
      <c r="L11" s="268">
        <f t="shared" si="1"/>
        <v>10</v>
      </c>
      <c r="N11" s="248" t="s">
        <v>418</v>
      </c>
    </row>
    <row r="12" spans="1:14" ht="18" customHeight="1" x14ac:dyDescent="0.25">
      <c r="B12" s="152">
        <v>3</v>
      </c>
      <c r="C12" s="95" t="str">
        <f>'Team Master Sheet'!$H$6</f>
        <v>Solvay Chemicals Inc.</v>
      </c>
      <c r="D12" s="96" t="str">
        <f>'Team Master Sheet'!$H$7</f>
        <v>Solvay Blue</v>
      </c>
      <c r="E12" s="131">
        <f>'Technician Team Sheet'!K11</f>
        <v>36</v>
      </c>
      <c r="F12" s="132">
        <f>'First Aid Sheet'!J10</f>
        <v>42</v>
      </c>
      <c r="G12" s="184">
        <f>'Field Problem Sheet Day 1'!Q11</f>
        <v>43</v>
      </c>
      <c r="H12" s="185">
        <f>'Field Problem Sheet Day 2'!Q10</f>
        <v>122</v>
      </c>
      <c r="I12" s="185">
        <f t="shared" si="2"/>
        <v>165</v>
      </c>
      <c r="J12" s="290">
        <f t="shared" si="0"/>
        <v>4</v>
      </c>
      <c r="K12" s="182">
        <f t="shared" si="3"/>
        <v>243</v>
      </c>
      <c r="L12" s="297">
        <f t="shared" si="1"/>
        <v>3</v>
      </c>
      <c r="N12" s="248" t="s">
        <v>418</v>
      </c>
    </row>
    <row r="13" spans="1:14" ht="18" customHeight="1" x14ac:dyDescent="0.25">
      <c r="B13" s="152">
        <v>4</v>
      </c>
      <c r="C13" s="95" t="str">
        <f>'Team Master Sheet'!$K$6</f>
        <v>Solvay Chemicals Inc.</v>
      </c>
      <c r="D13" s="96" t="str">
        <f>'Team Master Sheet'!$K$7</f>
        <v>Solvay Silver</v>
      </c>
      <c r="E13" s="131">
        <f>'Technician Team Sheet'!K12</f>
        <v>10</v>
      </c>
      <c r="F13" s="132">
        <f>'First Aid Sheet'!J11</f>
        <v>46</v>
      </c>
      <c r="G13" s="184">
        <f>'Field Problem Sheet Day 1'!Q12</f>
        <v>77</v>
      </c>
      <c r="H13" s="185">
        <f>'Field Problem Sheet Day 2'!Q11</f>
        <v>132</v>
      </c>
      <c r="I13" s="185">
        <f t="shared" si="2"/>
        <v>209</v>
      </c>
      <c r="J13" s="290">
        <f t="shared" si="0"/>
        <v>5</v>
      </c>
      <c r="K13" s="182">
        <f t="shared" si="3"/>
        <v>265</v>
      </c>
      <c r="L13" s="268">
        <f t="shared" si="1"/>
        <v>6</v>
      </c>
      <c r="N13" s="248" t="s">
        <v>418</v>
      </c>
    </row>
    <row r="14" spans="1:14" ht="18" customHeight="1" x14ac:dyDescent="0.25">
      <c r="B14" s="152">
        <v>5</v>
      </c>
      <c r="C14" s="95" t="str">
        <f>'Team Master Sheet'!$B$33</f>
        <v>Martin Marietta</v>
      </c>
      <c r="D14" s="96" t="str">
        <f>'Team Master Sheet'!$B$34</f>
        <v>Martin Marietta Blue</v>
      </c>
      <c r="E14" s="131">
        <f>'Technician Team Sheet'!K13</f>
        <v>71</v>
      </c>
      <c r="F14" s="132">
        <f>'First Aid Sheet'!J12</f>
        <v>26</v>
      </c>
      <c r="G14" s="184">
        <f>'Field Problem Sheet Day 1'!Q13</f>
        <v>561</v>
      </c>
      <c r="H14" s="185">
        <f>'Field Problem Sheet Day 2'!Q12</f>
        <v>409</v>
      </c>
      <c r="I14" s="185">
        <f t="shared" si="2"/>
        <v>970</v>
      </c>
      <c r="J14" s="290">
        <f t="shared" si="0"/>
        <v>14</v>
      </c>
      <c r="K14" s="182">
        <f t="shared" si="3"/>
        <v>1067</v>
      </c>
      <c r="L14" s="268">
        <f t="shared" si="1"/>
        <v>13</v>
      </c>
      <c r="N14" s="248" t="s">
        <v>418</v>
      </c>
    </row>
    <row r="15" spans="1:14" ht="18" customHeight="1" x14ac:dyDescent="0.25">
      <c r="B15" s="152">
        <v>6</v>
      </c>
      <c r="C15" s="95" t="str">
        <f>'Team Master Sheet'!$E$33</f>
        <v>Morton Salt</v>
      </c>
      <c r="D15" s="96" t="str">
        <f>'Team Master Sheet'!$E$34</f>
        <v>Team Texas</v>
      </c>
      <c r="E15" s="131">
        <f>'Technician Team Sheet'!K14</f>
        <v>43</v>
      </c>
      <c r="F15" s="132">
        <f>'First Aid Sheet'!J13</f>
        <v>1029</v>
      </c>
      <c r="G15" s="184">
        <f>'Field Problem Sheet Day 1'!Q14</f>
        <v>157</v>
      </c>
      <c r="H15" s="185">
        <f>'Field Problem Sheet Day 2'!Q13</f>
        <v>253.5</v>
      </c>
      <c r="I15" s="185">
        <f t="shared" si="2"/>
        <v>410.5</v>
      </c>
      <c r="J15" s="290">
        <f t="shared" si="0"/>
        <v>10</v>
      </c>
      <c r="K15" s="182">
        <f t="shared" si="3"/>
        <v>1482.5</v>
      </c>
      <c r="L15" s="268">
        <f t="shared" si="1"/>
        <v>15</v>
      </c>
      <c r="N15" s="248" t="s">
        <v>418</v>
      </c>
    </row>
    <row r="16" spans="1:14" ht="18" customHeight="1" x14ac:dyDescent="0.25">
      <c r="B16" s="152">
        <v>7</v>
      </c>
      <c r="C16" s="150" t="str">
        <f>'Team Master Sheet'!$H$33</f>
        <v>Georgia Pacific</v>
      </c>
      <c r="D16" s="96" t="str">
        <f>'Team Master Sheet'!$H$34</f>
        <v>Georgia Pacific Mine Rescue</v>
      </c>
      <c r="E16" s="131">
        <f>'Technician Team Sheet'!K15</f>
        <v>47</v>
      </c>
      <c r="F16" s="132">
        <f>'First Aid Sheet'!J14</f>
        <v>30</v>
      </c>
      <c r="G16" s="184">
        <f>'Field Problem Sheet Day 1'!Q15</f>
        <v>155</v>
      </c>
      <c r="H16" s="185">
        <f>'Field Problem Sheet Day 2'!Q14</f>
        <v>226</v>
      </c>
      <c r="I16" s="185">
        <f t="shared" si="2"/>
        <v>381</v>
      </c>
      <c r="J16" s="290">
        <f t="shared" si="0"/>
        <v>9</v>
      </c>
      <c r="K16" s="182">
        <f t="shared" si="3"/>
        <v>458</v>
      </c>
      <c r="L16" s="268">
        <f t="shared" si="1"/>
        <v>9</v>
      </c>
      <c r="N16" s="248" t="s">
        <v>418</v>
      </c>
    </row>
    <row r="17" spans="2:17" ht="18" customHeight="1" x14ac:dyDescent="0.25">
      <c r="B17" s="152">
        <v>8</v>
      </c>
      <c r="C17" s="155" t="str">
        <f>'Team Master Sheet'!$K$33</f>
        <v>Central Plains Cement</v>
      </c>
      <c r="D17" s="154" t="str">
        <f>'Team Master Sheet'!$K$34</f>
        <v xml:space="preserve">Central Plains Cement / Talon </v>
      </c>
      <c r="E17" s="131">
        <f>'Technician Team Sheet'!K16</f>
        <v>24</v>
      </c>
      <c r="F17" s="133">
        <f>'First Aid Sheet'!J15</f>
        <v>116</v>
      </c>
      <c r="G17" s="186">
        <f>'Field Problem Sheet Day 1'!Q16</f>
        <v>79</v>
      </c>
      <c r="H17" s="187">
        <f>'Field Problem Sheet Day 2'!Q15</f>
        <v>1076</v>
      </c>
      <c r="I17" s="187">
        <f t="shared" si="2"/>
        <v>1155</v>
      </c>
      <c r="J17" s="290">
        <f t="shared" si="0"/>
        <v>15</v>
      </c>
      <c r="K17" s="183">
        <f t="shared" si="3"/>
        <v>1295</v>
      </c>
      <c r="L17" s="268">
        <f t="shared" si="1"/>
        <v>14</v>
      </c>
      <c r="N17" s="248" t="s">
        <v>418</v>
      </c>
      <c r="Q17" s="1"/>
    </row>
    <row r="18" spans="2:17" ht="18" customHeight="1" x14ac:dyDescent="0.25">
      <c r="B18" s="152">
        <v>9</v>
      </c>
      <c r="C18" s="155" t="str">
        <f>'Team Master Sheet'!$B$60</f>
        <v>Carmeuse Lime and Stone</v>
      </c>
      <c r="D18" s="154" t="str">
        <f>'Team Master Sheet'!$B$61</f>
        <v>Rangers</v>
      </c>
      <c r="E18" s="131">
        <f>'Technician Team Sheet'!K17</f>
        <v>5</v>
      </c>
      <c r="F18" s="133">
        <f>'First Aid Sheet'!J16</f>
        <v>15</v>
      </c>
      <c r="G18" s="186">
        <f>'Field Problem Sheet Day 1'!Q17</f>
        <v>121</v>
      </c>
      <c r="H18" s="187">
        <f>'Field Problem Sheet Day 2'!Q16</f>
        <v>128</v>
      </c>
      <c r="I18" s="187">
        <f t="shared" si="2"/>
        <v>249</v>
      </c>
      <c r="J18" s="290">
        <f t="shared" si="0"/>
        <v>7</v>
      </c>
      <c r="K18" s="183">
        <f t="shared" si="3"/>
        <v>269</v>
      </c>
      <c r="L18" s="268">
        <f t="shared" si="1"/>
        <v>7</v>
      </c>
      <c r="N18" s="248" t="s">
        <v>418</v>
      </c>
    </row>
    <row r="19" spans="2:17" ht="18" customHeight="1" x14ac:dyDescent="0.25">
      <c r="B19" s="152">
        <v>10</v>
      </c>
      <c r="C19" s="155" t="str">
        <f>'Team Master Sheet'!$E$60</f>
        <v>Colorado Front Range Mine Rescue</v>
      </c>
      <c r="D19" s="154" t="str">
        <f>'Team Master Sheet'!$E$61</f>
        <v>Front Range Mine Rescue</v>
      </c>
      <c r="E19" s="131">
        <f>'Technician Team Sheet'!K18</f>
        <v>230</v>
      </c>
      <c r="F19" s="133">
        <f>'First Aid Sheet'!J17</f>
        <v>103</v>
      </c>
      <c r="G19" s="186">
        <f>'Field Problem Sheet Day 1'!Q18</f>
        <v>314</v>
      </c>
      <c r="H19" s="187">
        <f>'Field Problem Sheet Day 2'!Q17</f>
        <v>311</v>
      </c>
      <c r="I19" s="187">
        <f t="shared" si="2"/>
        <v>625</v>
      </c>
      <c r="J19" s="290">
        <f t="shared" si="0"/>
        <v>11</v>
      </c>
      <c r="K19" s="183">
        <f t="shared" si="3"/>
        <v>958</v>
      </c>
      <c r="L19" s="268">
        <f t="shared" si="1"/>
        <v>12</v>
      </c>
      <c r="N19" s="248" t="s">
        <v>418</v>
      </c>
    </row>
    <row r="20" spans="2:17" ht="18" customHeight="1" x14ac:dyDescent="0.25">
      <c r="B20" s="152">
        <v>11</v>
      </c>
      <c r="C20" s="155" t="str">
        <f>'Team Master Sheet'!$H$60</f>
        <v>Carmeuse Lime</v>
      </c>
      <c r="D20" s="154" t="str">
        <f>'Team Master Sheet'!$H$61</f>
        <v>Raiders</v>
      </c>
      <c r="E20" s="131">
        <f>'Technician Team Sheet'!K19</f>
        <v>82</v>
      </c>
      <c r="F20" s="133">
        <f>'First Aid Sheet'!J18</f>
        <v>46</v>
      </c>
      <c r="G20" s="186">
        <f>'Field Problem Sheet Day 1'!Q19</f>
        <v>45</v>
      </c>
      <c r="H20" s="187">
        <f>'Field Problem Sheet Day 2'!Q18</f>
        <v>83</v>
      </c>
      <c r="I20" s="187">
        <f t="shared" si="2"/>
        <v>128</v>
      </c>
      <c r="J20" s="291">
        <f t="shared" si="0"/>
        <v>2</v>
      </c>
      <c r="K20" s="183">
        <f t="shared" si="3"/>
        <v>256</v>
      </c>
      <c r="L20" s="268">
        <f t="shared" si="1"/>
        <v>4</v>
      </c>
      <c r="N20" s="248" t="s">
        <v>418</v>
      </c>
    </row>
    <row r="21" spans="2:17" ht="18" customHeight="1" x14ac:dyDescent="0.25">
      <c r="B21" s="152">
        <v>12</v>
      </c>
      <c r="C21" s="155" t="str">
        <f>'Team Master Sheet'!$K$60</f>
        <v>Colorado School of Mines</v>
      </c>
      <c r="D21" s="154" t="str">
        <f>'Team Master Sheet'!$K$61</f>
        <v>Blue Team - CSM</v>
      </c>
      <c r="E21" s="131">
        <f>'Technician Team Sheet'!K20</f>
        <v>131</v>
      </c>
      <c r="F21" s="133">
        <f>'First Aid Sheet'!J19</f>
        <v>120</v>
      </c>
      <c r="G21" s="186">
        <f>'Field Problem Sheet Day 1'!Q20</f>
        <v>316</v>
      </c>
      <c r="H21" s="187">
        <f>'Field Problem Sheet Day 2'!Q19</f>
        <v>325</v>
      </c>
      <c r="I21" s="187">
        <f t="shared" si="2"/>
        <v>641</v>
      </c>
      <c r="J21" s="290">
        <f t="shared" si="0"/>
        <v>12</v>
      </c>
      <c r="K21" s="183">
        <f t="shared" si="3"/>
        <v>892</v>
      </c>
      <c r="L21" s="268">
        <f t="shared" si="1"/>
        <v>11</v>
      </c>
      <c r="N21" s="248" t="s">
        <v>418</v>
      </c>
    </row>
    <row r="22" spans="2:17" ht="18" customHeight="1" x14ac:dyDescent="0.25">
      <c r="B22" s="152">
        <v>13</v>
      </c>
      <c r="C22" s="155" t="str">
        <f>'Team Master Sheet'!$B$87</f>
        <v>Tata Chemicals</v>
      </c>
      <c r="D22" s="154" t="str">
        <f>'Team Master Sheet'!$B$88</f>
        <v>Tata Black</v>
      </c>
      <c r="E22" s="131">
        <f>'Technician Team Sheet'!K21</f>
        <v>113</v>
      </c>
      <c r="F22" s="133">
        <f>'First Aid Sheet'!J20</f>
        <v>46</v>
      </c>
      <c r="G22" s="186">
        <f>'Field Problem Sheet Day 1'!Q21</f>
        <v>177.5</v>
      </c>
      <c r="H22" s="187">
        <f>'Field Problem Sheet Day 2'!Q20</f>
        <v>96.5</v>
      </c>
      <c r="I22" s="187">
        <f t="shared" si="2"/>
        <v>274</v>
      </c>
      <c r="J22" s="290">
        <f t="shared" si="0"/>
        <v>8</v>
      </c>
      <c r="K22" s="183">
        <f t="shared" si="3"/>
        <v>433</v>
      </c>
      <c r="L22" s="268">
        <f t="shared" si="1"/>
        <v>8</v>
      </c>
      <c r="N22" s="248" t="s">
        <v>418</v>
      </c>
    </row>
    <row r="23" spans="2:17" ht="18" customHeight="1" x14ac:dyDescent="0.25">
      <c r="B23" s="152">
        <v>14</v>
      </c>
      <c r="C23" s="155" t="str">
        <f>'Team Master Sheet'!$E$87</f>
        <v>Nyrstar</v>
      </c>
      <c r="D23" s="154" t="str">
        <f>'Team Master Sheet'!$E$88</f>
        <v>Nyrstar Grey</v>
      </c>
      <c r="E23" s="131">
        <f>'Technician Team Sheet'!K22</f>
        <v>56</v>
      </c>
      <c r="F23" s="294">
        <f>'First Aid Sheet'!J21</f>
        <v>31</v>
      </c>
      <c r="G23" s="186">
        <f>'Field Problem Sheet Day 1'!Q22</f>
        <v>43</v>
      </c>
      <c r="H23" s="187">
        <f>'Field Problem Sheet Day 2'!Q21</f>
        <v>30</v>
      </c>
      <c r="I23" s="187">
        <f t="shared" si="2"/>
        <v>73</v>
      </c>
      <c r="J23" s="291">
        <f t="shared" si="0"/>
        <v>1</v>
      </c>
      <c r="K23" s="183">
        <f t="shared" si="3"/>
        <v>160</v>
      </c>
      <c r="L23" s="297">
        <f t="shared" si="1"/>
        <v>1</v>
      </c>
      <c r="N23" s="248" t="s">
        <v>418</v>
      </c>
    </row>
    <row r="24" spans="2:17" ht="18" customHeight="1" x14ac:dyDescent="0.25">
      <c r="B24" s="152">
        <v>15</v>
      </c>
      <c r="C24" s="155" t="str">
        <f>'Team Master Sheet'!$H$87</f>
        <v>NWP Waste Isloation Pilot Plant</v>
      </c>
      <c r="D24" s="154" t="str">
        <f>'Team Master Sheet'!$H$88</f>
        <v>WIPP Blue</v>
      </c>
      <c r="E24" s="131">
        <f>'Technician Team Sheet'!K23</f>
        <v>8</v>
      </c>
      <c r="F24" s="133">
        <f>'First Aid Sheet'!J22</f>
        <v>13</v>
      </c>
      <c r="G24" s="186">
        <f>'Field Problem Sheet Day 1'!Q23</f>
        <v>86</v>
      </c>
      <c r="H24" s="187">
        <f>'Field Problem Sheet Day 2'!Q22</f>
        <v>157</v>
      </c>
      <c r="I24" s="187">
        <f t="shared" si="2"/>
        <v>243</v>
      </c>
      <c r="J24" s="290">
        <f t="shared" si="0"/>
        <v>6</v>
      </c>
      <c r="K24" s="183">
        <f t="shared" si="3"/>
        <v>264</v>
      </c>
      <c r="L24" s="268">
        <f t="shared" si="1"/>
        <v>5</v>
      </c>
      <c r="N24" s="248" t="s">
        <v>418</v>
      </c>
    </row>
    <row r="25" spans="2:17" ht="18" customHeight="1" x14ac:dyDescent="0.25">
      <c r="B25" s="152">
        <v>16</v>
      </c>
      <c r="C25" s="155" t="str">
        <f>'Team Master Sheet'!$K$87</f>
        <v>Newmont Gold Corp.</v>
      </c>
      <c r="D25" s="154" t="str">
        <f>'Team Master Sheet'!$K$88</f>
        <v>CC&amp;V Team Red</v>
      </c>
      <c r="E25" s="269">
        <f>'Technician Team Sheet'!K24</f>
        <v>1000</v>
      </c>
      <c r="F25" s="133">
        <f>'First Aid Sheet'!J23</f>
        <v>77</v>
      </c>
      <c r="G25" s="270">
        <f>'Field Problem Sheet Day 1'!Q24</f>
        <v>1000</v>
      </c>
      <c r="H25" s="271">
        <f>'Field Problem Sheet Day 2'!Q23</f>
        <v>2000</v>
      </c>
      <c r="I25" s="271">
        <f t="shared" si="2"/>
        <v>3000</v>
      </c>
      <c r="J25" s="290">
        <f t="shared" si="0"/>
        <v>16</v>
      </c>
      <c r="K25" s="272">
        <f t="shared" si="3"/>
        <v>4077</v>
      </c>
      <c r="L25" s="268">
        <f t="shared" si="1"/>
        <v>17</v>
      </c>
      <c r="N25" s="248" t="s">
        <v>418</v>
      </c>
    </row>
    <row r="26" spans="2:17" ht="18" customHeight="1" x14ac:dyDescent="0.25">
      <c r="B26" s="152">
        <v>17</v>
      </c>
      <c r="C26" s="155" t="str">
        <f>'Team Master Sheet'!$B$114</f>
        <v>Newmont Gold Corp.</v>
      </c>
      <c r="D26" s="154" t="str">
        <f>'Team Master Sheet'!$B$115</f>
        <v>CC&amp;V Team Black</v>
      </c>
      <c r="E26" s="269">
        <f>'Technician Team Sheet'!K25</f>
        <v>1000</v>
      </c>
      <c r="F26" s="133">
        <f>'First Aid Sheet'!J24</f>
        <v>65</v>
      </c>
      <c r="G26" s="270">
        <f>'Field Problem Sheet Day 1'!Q25</f>
        <v>1000</v>
      </c>
      <c r="H26" s="271">
        <f>'Field Problem Sheet Day 2'!Q24</f>
        <v>2000</v>
      </c>
      <c r="I26" s="271">
        <f t="shared" si="2"/>
        <v>3000</v>
      </c>
      <c r="J26" s="290">
        <f t="shared" si="0"/>
        <v>16</v>
      </c>
      <c r="K26" s="272">
        <f t="shared" si="3"/>
        <v>4065</v>
      </c>
      <c r="L26" s="268">
        <f t="shared" si="1"/>
        <v>16</v>
      </c>
      <c r="N26" s="248" t="s">
        <v>418</v>
      </c>
    </row>
    <row r="27" spans="2:17" ht="18" customHeight="1" x14ac:dyDescent="0.25">
      <c r="B27" s="152">
        <v>18</v>
      </c>
      <c r="C27" s="155" t="str">
        <f>'Team Master Sheet'!$E$114</f>
        <v>Climax Molybdenum</v>
      </c>
      <c r="D27" s="154" t="str">
        <f>'Team Master Sheet'!$E$115</f>
        <v>Climax Mine Rescue</v>
      </c>
      <c r="E27" s="269">
        <f>'Technician Team Sheet'!K26</f>
        <v>1000</v>
      </c>
      <c r="F27" s="133">
        <f>'First Aid Sheet'!J25</f>
        <v>109</v>
      </c>
      <c r="G27" s="270">
        <f>'Field Problem Sheet Day 1'!Q26</f>
        <v>1000</v>
      </c>
      <c r="H27" s="271">
        <f>'Field Problem Sheet Day 2'!Q25</f>
        <v>2000</v>
      </c>
      <c r="I27" s="271">
        <f t="shared" si="2"/>
        <v>3000</v>
      </c>
      <c r="J27" s="290">
        <f t="shared" si="0"/>
        <v>16</v>
      </c>
      <c r="K27" s="272">
        <f t="shared" si="3"/>
        <v>4109</v>
      </c>
      <c r="L27" s="268">
        <f t="shared" si="1"/>
        <v>18</v>
      </c>
      <c r="N27" s="248" t="s">
        <v>418</v>
      </c>
    </row>
    <row r="28" spans="2:17" ht="18" customHeight="1" x14ac:dyDescent="0.25">
      <c r="B28" s="152">
        <v>19</v>
      </c>
      <c r="C28" s="155" t="str">
        <f>'Team Master Sheet'!$H$114</f>
        <v>Mine 19</v>
      </c>
      <c r="D28" s="154" t="str">
        <f>'Team Master Sheet'!$H$115</f>
        <v>Team 19</v>
      </c>
      <c r="E28" s="269">
        <f>'Technician Team Sheet'!K27</f>
        <v>1000</v>
      </c>
      <c r="F28" s="76">
        <f>'First Aid Sheet'!J26</f>
        <v>2000</v>
      </c>
      <c r="G28" s="270">
        <f>'Field Problem Sheet Day 1'!Q27</f>
        <v>1000</v>
      </c>
      <c r="H28" s="271">
        <f>'Field Problem Sheet Day 2'!Q26</f>
        <v>2000</v>
      </c>
      <c r="I28" s="271">
        <f t="shared" si="2"/>
        <v>3000</v>
      </c>
      <c r="J28" s="290">
        <f t="shared" si="0"/>
        <v>16</v>
      </c>
      <c r="K28" s="272">
        <f t="shared" si="3"/>
        <v>6000</v>
      </c>
      <c r="L28" s="268">
        <f t="shared" si="1"/>
        <v>19</v>
      </c>
      <c r="N28" s="248" t="s">
        <v>289</v>
      </c>
    </row>
    <row r="29" spans="2:17" ht="18" customHeight="1" x14ac:dyDescent="0.25">
      <c r="B29" s="152">
        <v>20</v>
      </c>
      <c r="C29" s="155" t="str">
        <f>'Team Master Sheet'!$K$114</f>
        <v>Mine 20</v>
      </c>
      <c r="D29" s="154" t="str">
        <f>'Team Master Sheet'!$K$115</f>
        <v>Team 20</v>
      </c>
      <c r="E29" s="269">
        <f>'Technician Team Sheet'!K28</f>
        <v>1000</v>
      </c>
      <c r="F29" s="76">
        <f>'First Aid Sheet'!J27</f>
        <v>2000</v>
      </c>
      <c r="G29" s="270">
        <f>'Field Problem Sheet Day 1'!Q28</f>
        <v>1000</v>
      </c>
      <c r="H29" s="271">
        <f>'Field Problem Sheet Day 2'!Q27</f>
        <v>2000</v>
      </c>
      <c r="I29" s="271">
        <f t="shared" si="2"/>
        <v>3000</v>
      </c>
      <c r="J29" s="290">
        <f t="shared" si="0"/>
        <v>16</v>
      </c>
      <c r="K29" s="272">
        <f t="shared" si="3"/>
        <v>6000</v>
      </c>
      <c r="L29" s="268">
        <f t="shared" si="1"/>
        <v>19</v>
      </c>
      <c r="N29" s="248" t="s">
        <v>289</v>
      </c>
    </row>
    <row r="30" spans="2:17" ht="14.25" x14ac:dyDescent="0.2">
      <c r="J30" s="161" t="s">
        <v>391</v>
      </c>
    </row>
    <row r="31" spans="2:17" ht="13.5" customHeight="1" thickBot="1" x14ac:dyDescent="0.25">
      <c r="J31" s="161" t="s">
        <v>306</v>
      </c>
    </row>
    <row r="32" spans="2:17" ht="18.75" thickBot="1" x14ac:dyDescent="0.3">
      <c r="C32" s="457" t="s">
        <v>66</v>
      </c>
      <c r="D32" s="458"/>
      <c r="E32" s="458"/>
      <c r="F32" s="458"/>
      <c r="G32" s="459"/>
      <c r="J32" s="249" t="s">
        <v>382</v>
      </c>
    </row>
  </sheetData>
  <sortState ref="C42:K55">
    <sortCondition ref="K42:K55"/>
  </sortState>
  <mergeCells count="14">
    <mergeCell ref="N7:N9"/>
    <mergeCell ref="L8:L9"/>
    <mergeCell ref="B6:L6"/>
    <mergeCell ref="C32:G32"/>
    <mergeCell ref="E8:E9"/>
    <mergeCell ref="G8:G9"/>
    <mergeCell ref="F8:F9"/>
    <mergeCell ref="K8:K9"/>
    <mergeCell ref="H8:H9"/>
    <mergeCell ref="I8:I9"/>
    <mergeCell ref="J8:J9"/>
    <mergeCell ref="D8:D9"/>
    <mergeCell ref="C8:C9"/>
    <mergeCell ref="B8:B9"/>
  </mergeCells>
  <printOptions horizontalCentered="1"/>
  <pageMargins left="0.4" right="0.33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Team Master Sheet</vt:lpstr>
      <vt:lpstr>Master Printable</vt:lpstr>
      <vt:lpstr>Technician Team Sheet</vt:lpstr>
      <vt:lpstr>First Aid Sheet</vt:lpstr>
      <vt:lpstr>Written Team Field Test</vt:lpstr>
      <vt:lpstr>Written Team Trainer Test</vt:lpstr>
      <vt:lpstr>Field Problem Sheet Day 1</vt:lpstr>
      <vt:lpstr>Field Problem Sheet Day 2</vt:lpstr>
      <vt:lpstr>Final Rollup Sheet</vt:lpstr>
      <vt:lpstr>'Field Problem Sheet Day 1'!Print_Area</vt:lpstr>
      <vt:lpstr>'Field Problem Sheet Day 2'!Print_Area</vt:lpstr>
      <vt:lpstr>'Final Rollup Sheet'!Print_Area</vt:lpstr>
      <vt:lpstr>'First Aid Sheet'!Print_Area</vt:lpstr>
      <vt:lpstr>'Master Printable'!Print_Area</vt:lpstr>
      <vt:lpstr>'Technician Team Sheet'!Print_Area</vt:lpstr>
      <vt:lpstr>'Written Team Trainer Test'!Print_Area</vt:lpstr>
    </vt:vector>
  </TitlesOfParts>
  <Company>DOL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</dc:creator>
  <cp:lastModifiedBy>Stefansky, Thomas P - MSHA</cp:lastModifiedBy>
  <cp:lastPrinted>2019-08-19T17:30:06Z</cp:lastPrinted>
  <dcterms:created xsi:type="dcterms:W3CDTF">2011-05-25T17:20:09Z</dcterms:created>
  <dcterms:modified xsi:type="dcterms:W3CDTF">2019-08-19T17:30:14Z</dcterms:modified>
</cp:coreProperties>
</file>